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55" windowHeight="12525" activeTab="0"/>
  </bookViews>
  <sheets>
    <sheet name="zał 7" sheetId="1" r:id="rId1"/>
    <sheet name="zał 6" sheetId="2" r:id="rId2"/>
    <sheet name="zał 2" sheetId="3" r:id="rId3"/>
    <sheet name="zał 3" sheetId="4" r:id="rId4"/>
    <sheet name="zał 5" sheetId="5" r:id="rId5"/>
    <sheet name="zał 4" sheetId="6" r:id="rId6"/>
    <sheet name="zał 1" sheetId="7" r:id="rId7"/>
  </sheets>
  <definedNames>
    <definedName name="_xlnm.Print_Titles" localSheetId="6">'zał 1'!$7:$8</definedName>
    <definedName name="_xlnm.Print_Titles" localSheetId="2">'zał 2'!$7:$11</definedName>
    <definedName name="_xlnm.Print_Titles" localSheetId="3">'zał 3'!$6:$7</definedName>
  </definedNames>
  <calcPr fullCalcOnLoad="1"/>
</workbook>
</file>

<file path=xl/comments7.xml><?xml version="1.0" encoding="utf-8"?>
<comments xmlns="http://schemas.openxmlformats.org/spreadsheetml/2006/main">
  <authors>
    <author>Agnieszka</author>
  </authors>
  <commentList>
    <comment ref="B31" authorId="0">
      <text>
        <r>
          <rPr>
            <b/>
            <sz val="8"/>
            <rFont val="Tahoma"/>
            <family val="0"/>
          </rPr>
          <t>Agnieszka: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<sst xmlns="http://schemas.openxmlformats.org/spreadsheetml/2006/main" count="565" uniqueCount="371">
  <si>
    <t>Załącznik Nr 5</t>
  </si>
  <si>
    <t>Rady Powiatu w Wyszkowie</t>
  </si>
  <si>
    <t>WYDATKI INWESTYCYJNE W ROKU BUDŻETOWYM 2006 ORAZ NA PROGRAMY WIELOLETNIE</t>
  </si>
  <si>
    <t>Poz</t>
  </si>
  <si>
    <t>Dz.</t>
  </si>
  <si>
    <t>Rozdz.</t>
  </si>
  <si>
    <t>Nazwa Programu inwestycyjnego</t>
  </si>
  <si>
    <t>Jednostka organizacyjna realizująca program lub koordynująca wykonanie programu</t>
  </si>
  <si>
    <t>Okres realizacji programu</t>
  </si>
  <si>
    <t>Łączne nakłady inwestycyjne</t>
  </si>
  <si>
    <t>Nakłady inwest. poniesione w latach ubiegłych</t>
  </si>
  <si>
    <t>Wysokość wydatków w latach</t>
  </si>
  <si>
    <t>Ogółem        2006 r.</t>
  </si>
  <si>
    <t>środki własne powiatu</t>
  </si>
  <si>
    <t xml:space="preserve">Środki pozyskane </t>
  </si>
  <si>
    <t>Kredyt/ pożyczka</t>
  </si>
  <si>
    <t>Transport i łączność</t>
  </si>
  <si>
    <t>Modernizacja dróg powiatowych w tym:</t>
  </si>
  <si>
    <t xml:space="preserve"> Nr 28552 Kręgi - Olszanka w m. Olszanka -3.105 mb   w tym projekt 14.352 zł</t>
  </si>
  <si>
    <t>Starostwo Powiatowe</t>
  </si>
  <si>
    <t>2005 - 2006</t>
  </si>
  <si>
    <t>2005-2006</t>
  </si>
  <si>
    <t xml:space="preserve"> Nr 28555 - Niegów Młynarze w m. Młynarze-1240mb</t>
  </si>
  <si>
    <t>2005           2006</t>
  </si>
  <si>
    <t>Nr 28537 Rząśnik - Lubiel Stary w m. Janowo - 1670 mb</t>
  </si>
  <si>
    <t>2005                 2006</t>
  </si>
  <si>
    <t>Nr 28556 Kuligów - Obrąb w m. Słopsk -1006 mb</t>
  </si>
  <si>
    <t>2005               2006</t>
  </si>
  <si>
    <t>Nr 28545 Wola Mystkowska - Kozłowo w m. Kozłowo -580mb</t>
  </si>
  <si>
    <t>2005              2006</t>
  </si>
  <si>
    <t>Modernizacja drogi powiatowej Nr 28523  Długosiodło - Skarzyn - Czerwin  długości 5,398 km  ZPORR  w tym: m.in.studium wykonalności, promocja projektu - 10.980 zł.</t>
  </si>
  <si>
    <t>Modernizacja drogi powiatowej Nr 28533  Wyszków - Turzyn - Brańszczyk - Niemiry  długości 5,094 km  ZPORR  w tym: m.in.studium wykonalności, promocja projektu - 10.980 zł.</t>
  </si>
  <si>
    <t>Nr 28562 Mostówka - Zabrodzie w m. Mostówka - 254 mb</t>
  </si>
  <si>
    <t>2006 - 2007</t>
  </si>
  <si>
    <t>Nr 28534 Kamieńczyk - Puste Łąki w m. Świniotop -426 mb</t>
  </si>
  <si>
    <t>Nr 28548 Wyszków - Somianka - Popowo Kościelne w m . Kręgi  dł 310 mb</t>
  </si>
  <si>
    <t>2006-2007</t>
  </si>
  <si>
    <t>Odnowy dróg powiatowych w tym:</t>
  </si>
  <si>
    <t>Nr 28547 Gładczyn - Popowo Kościelne w m. Popowo Kościelne  -500mb</t>
  </si>
  <si>
    <t>2005    2006</t>
  </si>
  <si>
    <t>28532 Poręba Kocęby-Tuchlin-Trzcianka w m. Poręba -1200 mb</t>
  </si>
  <si>
    <t>28532 Poręba Kocęby-Tuchlin-Trzcianka w m. Trzcianka -500 mb</t>
  </si>
  <si>
    <t>Nr 28533 Turzyn - Brańszczyk - Niemiry w m. Turzyn  -2650mb</t>
  </si>
  <si>
    <t>Nr 28523 Długosiodło - Plewki w m. Bosewo - Małaszek 1500 mb</t>
  </si>
  <si>
    <t>Nr 28533 Turzyn - Brańszczyk - Niemiry w m. Turzyn  -2200 mb</t>
  </si>
  <si>
    <t>Nr 28526 Długosiodło - Rząśnik w m. Nowa Wieś, Chrzczanka, Bosewo Stare dł 1 000 mb</t>
  </si>
  <si>
    <t>Nr 28534 Kamieńczyk - Puste Łąki w m. Kamieńczyk  -426  mb</t>
  </si>
  <si>
    <t xml:space="preserve">Nr 28536 Wyszków - Długosiodło -  w m. Wyszków 500 mb </t>
  </si>
  <si>
    <t xml:space="preserve">Nr 28556 Dręszew - Obrąb w m. Zabrodzie -1 150  mb 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</si>
  <si>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</si>
  <si>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</si>
  <si>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</si>
  <si>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>Budowa chodników</t>
  </si>
  <si>
    <t xml:space="preserve">Budowa chodnika przy drodze Nr 28536 Wyszków - Długosiodło długości 581 mb  ul. I Armii WP w Wyszkowie  </t>
  </si>
  <si>
    <t>Budowa chodnika przy drodze Nr 28548 Wyszków - Somianka - Popowo Kościelne długości 500 mb w Rybienku Nowym</t>
  </si>
  <si>
    <t>2006 -2007</t>
  </si>
  <si>
    <t>Dofinansowanie budowy chodników</t>
  </si>
  <si>
    <t>Gmina Brańszczyk ( ul. Bielińska 800 mb, ul. Chopina 240 mb, ul, Jana Pawła II 400 mb)</t>
  </si>
  <si>
    <t>Gmina Brańszczyk</t>
  </si>
  <si>
    <t>Gmina Długosiodło ( Stare Bosewo 530 mb, Długosiodło ul Puławskiego 315 mb, Łączka 60 mb</t>
  </si>
  <si>
    <t>Gmina Długosiodło</t>
  </si>
  <si>
    <t>Gmina Zabrodzie ( Niegów 1 300 mb)</t>
  </si>
  <si>
    <t>Gmina Zabrodzie</t>
  </si>
  <si>
    <t>Gmina Rząsnik ( Dąbrowa - 850 mb, Komorowo - 1.000 mb, Bielino - 900 mb)</t>
  </si>
  <si>
    <t xml:space="preserve">Gmina Rząsnik </t>
  </si>
  <si>
    <t>Zakupy inwestycyjne</t>
  </si>
  <si>
    <t>Zakupy inwestycyjne - sterownik świateł</t>
  </si>
  <si>
    <t>Starostwo Powiatowe w Wyszkowie</t>
  </si>
  <si>
    <t>Działalność usługowa</t>
  </si>
  <si>
    <t>zakup sprzętu komputerowego</t>
  </si>
  <si>
    <t>PINB w Wyszkowie</t>
  </si>
  <si>
    <t>Administracja publiczna</t>
  </si>
  <si>
    <t>Starostwa powiatowe</t>
  </si>
  <si>
    <t xml:space="preserve">Starostwo Powiatowe </t>
  </si>
  <si>
    <t>Zakup centrali telefonicznej, komputerów i oprogramowania, kserokopiarki.</t>
  </si>
  <si>
    <t>Wymiana dachu na budynku Starostwa - II rata</t>
  </si>
  <si>
    <t>Oświata i wychowanie</t>
  </si>
  <si>
    <t>Modernizacja budynku Zespołu Szkół Nr 2 w Wyszkowie</t>
  </si>
  <si>
    <t>ZS Nr 2 w Wyszkowie</t>
  </si>
  <si>
    <t>Ochrona zdrowia</t>
  </si>
  <si>
    <t>Modernizacja Oddziału Chirurgii z adaptacja pomieszczeń na Oddział Ortopedyczno - Urazowy. Wartość kosztorysowa zadania 2.150.000 zł.</t>
  </si>
  <si>
    <t>SP ZZOZ w Wyszkowie</t>
  </si>
  <si>
    <t>Zwiększenie dostępności do opieki zdrowotnej poprzez wyposażenie zakładów opieki zdrowotnej w nowoczesny sprzęt medyczny - współfinansowanie zadania z Norweskiego Mechanizmu Finansowego</t>
  </si>
  <si>
    <t>Pomoc społeczna</t>
  </si>
  <si>
    <t>Termomodernizacja, wymiana okien, grzejników oraz docieplenie dachu w Domu Pomocy Społecznej dla Dzieci "Fiszor w Gaju" udział własny. Całkowita wartość kosztorysowa zadania 541.603 zł</t>
  </si>
  <si>
    <t>DPS "Fiszor w Gaju"</t>
  </si>
  <si>
    <t>Zakup zestawu komputerowego i programu  LEX</t>
  </si>
  <si>
    <t xml:space="preserve">PCPR </t>
  </si>
  <si>
    <t>Pozostałe zadania w zakresie polityki społecznej</t>
  </si>
  <si>
    <t>Budowa podjazdu dla osób niepełnosprawnych</t>
  </si>
  <si>
    <t>Powiatowy Urząd Pracy w Wyszkowie</t>
  </si>
  <si>
    <t>dokumentacja techniczna rozbudowy PUP</t>
  </si>
  <si>
    <t>Edukacyjna opieka wychowawcza</t>
  </si>
  <si>
    <t>Zmiana systemu ogrzewania z węglowego na gazowe w Specjalnym Ośrodku Szkolno - Wychowawczym w Wyszkowie</t>
  </si>
  <si>
    <t>SOSW w Wyszkowie</t>
  </si>
  <si>
    <t>Ogółem inwestycje</t>
  </si>
  <si>
    <t>Limity wydatków na programy i projekty realizowane ze środków pochodzących z funduszy strukturalnych</t>
  </si>
  <si>
    <t>Lp.</t>
  </si>
  <si>
    <t>Nazwa projektu i źródła finansowania</t>
  </si>
  <si>
    <t>Jednostka realizująca projekt</t>
  </si>
  <si>
    <t>Okres realizacji</t>
  </si>
  <si>
    <t>Łączne nakłady finansowe</t>
  </si>
  <si>
    <t>Wysokość wydatków w roku budżetowym 2006</t>
  </si>
  <si>
    <t>Wysokość wydatków w latach 2007-2009</t>
  </si>
  <si>
    <t>I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</si>
  <si>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</si>
  <si>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</si>
  <si>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</si>
  <si>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</si>
  <si>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1.1</t>
  </si>
  <si>
    <t>Projekt: "Stypendia szansą na lepszą przyszłość"</t>
  </si>
  <si>
    <t>Budzet powiatu</t>
  </si>
  <si>
    <t>Budżet gminy</t>
  </si>
  <si>
    <t>Budżet państwa</t>
  </si>
  <si>
    <t>środki UE</t>
  </si>
  <si>
    <t>inne</t>
  </si>
  <si>
    <t>1.2</t>
  </si>
  <si>
    <t>Projekt: Równy start po wiedzę</t>
  </si>
  <si>
    <t>środki EFS</t>
  </si>
  <si>
    <t>Priorytet 3 - Rozwój lokalny</t>
  </si>
  <si>
    <t>Działanie 3.5 - Lokalna infrastruktura społeczna</t>
  </si>
  <si>
    <t>Poddziałanie 3.5.1 - Lokalna infrastruktura edukacyjna i sportowa</t>
  </si>
  <si>
    <t>1.3</t>
  </si>
  <si>
    <t>Projekt: Wyposażenie sal dydaktycznych oraz poprawa bazy socjalnej w internacie SOSz-W w Wyszkowie</t>
  </si>
  <si>
    <t>Specjalny Ośrodek Szkolno - Wychowawczy w Wyszkowie</t>
  </si>
  <si>
    <t>Budzet państwa</t>
  </si>
  <si>
    <t>Wydatki majątkowe razem:</t>
  </si>
  <si>
    <t>Działanie 3.2 - Obszary podlegające restrukturyzacji</t>
  </si>
  <si>
    <t>1.4</t>
  </si>
  <si>
    <t>Projekt: Modernizacja drogi powiatowej nr 28 523 Długosiodło - Skarzyn - Czerwin</t>
  </si>
  <si>
    <t>Budżet powiatu</t>
  </si>
  <si>
    <t>inne koszty</t>
  </si>
  <si>
    <t>1.5</t>
  </si>
  <si>
    <t>Projekt:  Modernizacja drogi powiatowej 28 533 Wyszków - Turzyn - Brańszczyk - Niemiry</t>
  </si>
  <si>
    <t>Ogółem programy:</t>
  </si>
  <si>
    <t>Projekt: "Zwiększenie dostępu do edukacji na poziomie wyższym mieszkańców Powiatu Wyszkowskiego"</t>
  </si>
  <si>
    <t>Projekt: "Pokonywanie barier w dostępie do edukacji młodzieży z terenów wiejskich"</t>
  </si>
  <si>
    <t>2004 -</t>
  </si>
  <si>
    <t>Nakłady poniesione w latach poprzednich</t>
  </si>
  <si>
    <t>1.6</t>
  </si>
  <si>
    <t>1.7</t>
  </si>
  <si>
    <t>Załącznik Nr 3</t>
  </si>
  <si>
    <t xml:space="preserve"> Nr 28126 Kunin - Chrzczanka w m. Chrzczanka- 1000 mb</t>
  </si>
  <si>
    <t xml:space="preserve"> Nr 28126 Kunin - Chrzczanka w m. Chrzczanka- 200 mb</t>
  </si>
  <si>
    <t>Nr 28554 Wyszków - Ślubów w m. Drogoszewo - 500 mb</t>
  </si>
  <si>
    <t>Nr 28554 Wyszków - Ślubów w m. Drogoszewo - 800 mb</t>
  </si>
  <si>
    <t>Załącznik  Nr 1</t>
  </si>
  <si>
    <t>Zestawienie zmian w budżecie Powiatu Wyszkowskiego</t>
  </si>
  <si>
    <t>Par.</t>
  </si>
  <si>
    <t>Treść</t>
  </si>
  <si>
    <t>Dochody</t>
  </si>
  <si>
    <t>Wydatki</t>
  </si>
  <si>
    <t>zwiększenia</t>
  </si>
  <si>
    <t>zmniejszenia</t>
  </si>
  <si>
    <t>600</t>
  </si>
  <si>
    <t>60014</t>
  </si>
  <si>
    <t>Drogi publiczne powiatowe</t>
  </si>
  <si>
    <t>6050</t>
  </si>
  <si>
    <t>Wydatki inwestycyjne</t>
  </si>
  <si>
    <t>6300</t>
  </si>
  <si>
    <t>Wpływy z tytułu pomocy finansowej udzielanej między jednostkami samorządu terytorialnego na dofinansowanie własnych zadań inwestycyjnych i zakupów inwestycyjnych</t>
  </si>
  <si>
    <t>4210</t>
  </si>
  <si>
    <t>85403</t>
  </si>
  <si>
    <t>Specjalne ośrodki szkolno - wychowawcze</t>
  </si>
  <si>
    <t>Zakup materiałów i wyposażenia</t>
  </si>
  <si>
    <t>Ogółem</t>
  </si>
  <si>
    <t>Uzasadnienie</t>
  </si>
  <si>
    <t>Dokonuje się zmian w budżecie powiatu po stronie dochodów i wydatków :</t>
  </si>
  <si>
    <t>803</t>
  </si>
  <si>
    <t>Szkoły wyższe</t>
  </si>
  <si>
    <t>80309</t>
  </si>
  <si>
    <t>Pomoc materialna dla studentów</t>
  </si>
  <si>
    <t>2888</t>
  </si>
  <si>
    <t>2889</t>
  </si>
  <si>
    <t>3218</t>
  </si>
  <si>
    <t>3219</t>
  </si>
  <si>
    <t>Dotacja celowa otrzymana przez jednostkę samorzadu terytorialnego od innej jednostki samorządu terytorialnego będącej instytucją wdrażającą na zadania bieżące realizowane na podstawie porozumień</t>
  </si>
  <si>
    <t>Stypendia dla studentów</t>
  </si>
  <si>
    <t>3248</t>
  </si>
  <si>
    <t>3249</t>
  </si>
  <si>
    <t>85415</t>
  </si>
  <si>
    <t>Stypendia dla uczniów</t>
  </si>
  <si>
    <t>754</t>
  </si>
  <si>
    <t>Bezpieczeństwo i ochrona przeciwpożarowa</t>
  </si>
  <si>
    <t>75411</t>
  </si>
  <si>
    <t>Komendy powiatowe Państwowej Straży Pożarnej</t>
  </si>
  <si>
    <t>2440</t>
  </si>
  <si>
    <t>Dotacje celowe otrzymane z funduszy celowych na realizację zadań bieżących jednostek sektora finansów publicznych</t>
  </si>
  <si>
    <t>POWIATOWEGO FUNDUSZU GOSPODARKI ZASOBEM GEODEZYJNYM I KARTOGRAFICZNYM</t>
  </si>
  <si>
    <t>Dział 710</t>
  </si>
  <si>
    <t>Rozdział 71030</t>
  </si>
  <si>
    <t>Poz.</t>
  </si>
  <si>
    <t>Wyszczególnienie</t>
  </si>
  <si>
    <t>§</t>
  </si>
  <si>
    <t>Stan funduszu na początek roku</t>
  </si>
  <si>
    <t>środki pieniężne</t>
  </si>
  <si>
    <t>należności</t>
  </si>
  <si>
    <t>zobowiązania</t>
  </si>
  <si>
    <t>Przychody</t>
  </si>
  <si>
    <t>2.1</t>
  </si>
  <si>
    <t>Wpływy z usług</t>
  </si>
  <si>
    <t>0830</t>
  </si>
  <si>
    <t>Wydatki ogółem</t>
  </si>
  <si>
    <t>3.1</t>
  </si>
  <si>
    <t>Przelewy redystrybucyjne</t>
  </si>
  <si>
    <t>w tm:</t>
  </si>
  <si>
    <t xml:space="preserve"> na fundusz centralny</t>
  </si>
  <si>
    <t>na fundusz wojewódzki</t>
  </si>
  <si>
    <t>3.2</t>
  </si>
  <si>
    <t>Pozostałe wydatki bieżące</t>
  </si>
  <si>
    <t>Wynagrodzenia bezosobowe</t>
  </si>
  <si>
    <t>Zakup usług remontowych</t>
  </si>
  <si>
    <t>Zakup usług pozostałych</t>
  </si>
  <si>
    <t>3.3</t>
  </si>
  <si>
    <t>Wydatki inwestycyjne funduszy celowych</t>
  </si>
  <si>
    <t>Stan funduszu na koniec roku (poz. 1+2-3)</t>
  </si>
  <si>
    <t>4.1</t>
  </si>
  <si>
    <t>4.2</t>
  </si>
  <si>
    <t>4.3</t>
  </si>
  <si>
    <t>zobowiązania (minus)</t>
  </si>
  <si>
    <t>ZMIANY W PLANIE  FINANSOWYM  NA 2006 r.</t>
  </si>
  <si>
    <t>zwiekszenia</t>
  </si>
  <si>
    <t>Plan na 2006 r po zmianie</t>
  </si>
  <si>
    <t>Plan przed zmianą</t>
  </si>
  <si>
    <t>2960</t>
  </si>
  <si>
    <t>2.2</t>
  </si>
  <si>
    <t>4270</t>
  </si>
  <si>
    <t>Załącznik Nr 2</t>
  </si>
  <si>
    <t>0680</t>
  </si>
  <si>
    <t>Wpływy od rodziców z tytułu odpłatności za utrzymanie dziecvi w placówkach opiekuńczo wychowawczych</t>
  </si>
  <si>
    <t>0690</t>
  </si>
  <si>
    <t>Wpływy z różnych opłat</t>
  </si>
  <si>
    <t>0920</t>
  </si>
  <si>
    <t>Pozostałe odsetki</t>
  </si>
  <si>
    <t>4220</t>
  </si>
  <si>
    <t>4300</t>
  </si>
  <si>
    <t>Zakup srodków żywności</t>
  </si>
  <si>
    <t>na modernizację drogi powiatowej  Nr 28537 Rząśnik - Lubiel Stary w m. Janowo  o kwotę 258.253 zł.</t>
  </si>
  <si>
    <t xml:space="preserve">Modernizacja drogi Nr 28554 Wyszków - Ślubów w m. Drogoszewo  o kwotę 3.573 zł </t>
  </si>
  <si>
    <t>Zmniejsza się wydatki na modernizację drogi Nr 28552 Kręgi - Olszanka w m. Olszanka o kwotę 11.812 zł. Środki te zwiększą wydatki na remonty dróg.</t>
  </si>
  <si>
    <r>
      <t>Rozdział 75411 - Komendy powiatowe Państwowej Straży Pożarnej</t>
    </r>
    <r>
      <rPr>
        <sz val="8"/>
        <rFont val="Arial CE"/>
        <family val="2"/>
      </rPr>
      <t xml:space="preserve"> - zwiększa się  dochody powiatu o kwotę 10.000 zł w związku z umową podpisaną 28 grudnia 2005 r. o udzieleniu dotacji z WFOŚiGW w Warszawie na dofinansowanie przedsięwzięcia pn." Zakup ubrań specjalnych typu NOMEX"</t>
    </r>
  </si>
  <si>
    <r>
      <t>Rozdział 80309 - Pomoc materialna dla studentów  -</t>
    </r>
    <r>
      <rPr>
        <sz val="8"/>
        <rFont val="Arial CE"/>
        <family val="0"/>
      </rPr>
      <t xml:space="preserve"> zwiększa się dochody i wydatki powiatu o kwotę 5.861 zł  w związku z kontynuacją Projektu "Zwiększenie dostępu do edukacji na poziomie wyższym mieszkańców Powiatu Wyszkowskiego"  finansowanego ze środków Europejskiego Funduszu Społecznego i budżetu państwa</t>
    </r>
  </si>
  <si>
    <t>Zarządu Powiatu Wyszkowskiego</t>
  </si>
  <si>
    <t>PLAN FINANSOWY DOCHODÓW WŁASNYCH NA 2006 R.</t>
  </si>
  <si>
    <t>Dział 854</t>
  </si>
  <si>
    <t>Plan 2005 r.</t>
  </si>
  <si>
    <t>Stan środków pieniężnych na początek roku</t>
  </si>
  <si>
    <t>2.3</t>
  </si>
  <si>
    <t>2.4</t>
  </si>
  <si>
    <t>Wpływy z różnych dochodów</t>
  </si>
  <si>
    <t>0970</t>
  </si>
  <si>
    <t>Zakup środków żywności</t>
  </si>
  <si>
    <t>Zakup energii</t>
  </si>
  <si>
    <t>3.4</t>
  </si>
  <si>
    <t>3.5</t>
  </si>
  <si>
    <t>3.6</t>
  </si>
  <si>
    <t>Podatek od towarów i usług</t>
  </si>
  <si>
    <t>Stan środków pieniężnych na koniec roku (poz. 1+2-3)</t>
  </si>
  <si>
    <t>Załącznik Nr 4</t>
  </si>
  <si>
    <t>Rozdział 85403</t>
  </si>
  <si>
    <t>801</t>
  </si>
  <si>
    <t>80120</t>
  </si>
  <si>
    <t>Licea ogólnokształcące</t>
  </si>
  <si>
    <r>
      <t xml:space="preserve">Rozdział 80120 - Licea ogólnokształcące - </t>
    </r>
    <r>
      <rPr>
        <sz val="8"/>
        <rFont val="Arial CE"/>
        <family val="0"/>
      </rPr>
      <t>zwiększa się plan wydatków inwestycyjnych o kwotę 35.459 zł  na spłatę zobowiązania za wykonanie robót budowlanych "Budowa hali sportowej z zapleczem socjalnym i łącznikiem administracyjnym przy I LO w Wyszkowie" zgodnie z terminem płatności.</t>
    </r>
  </si>
  <si>
    <t>Budowa hali sportowej z zapleczem socjalnym i łącznikiem administracyjnym przy I LO w Wyszkowie</t>
  </si>
  <si>
    <t>2003-2005</t>
  </si>
  <si>
    <t>DZ.00 - PRZYCHODY I ROZCHODY  NA 2006 r.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</si>
  <si>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</si>
  <si>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</si>
  <si>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</si>
  <si>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Kwota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</si>
  <si>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</si>
  <si>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</si>
  <si>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</si>
  <si>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</si>
  <si>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</si>
  <si>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</si>
  <si>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</si>
  <si>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</si>
  <si>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</si>
  <si>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</si>
  <si>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</si>
  <si>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PRZYCHODY</t>
  </si>
  <si>
    <t>Sprzedaż papierów wartościowych (+)</t>
  </si>
  <si>
    <t>Kredyty zaciągane w bankach krajowych (+)</t>
  </si>
  <si>
    <t>§ 952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</si>
  <si>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</si>
  <si>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</si>
  <si>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</si>
  <si>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</si>
  <si>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</si>
  <si>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</si>
  <si>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§ 955</t>
  </si>
  <si>
    <t>II.</t>
  </si>
  <si>
    <t>ROZCHODY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</si>
  <si>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</si>
  <si>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</si>
  <si>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</si>
  <si>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</si>
  <si>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</si>
  <si>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</si>
  <si>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t>Załącznik Nr 6</t>
  </si>
  <si>
    <t>PROGNOZA DŁUGU POWIATU NA 31 GRUDNIA 2006 r.I LATA NASTĘPNE</t>
  </si>
  <si>
    <t>Rodzaj zadłużenia oraz nazwa zadania</t>
  </si>
  <si>
    <t>Kredytobiorca, pożyczkodawca</t>
  </si>
  <si>
    <t xml:space="preserve">Data zaciągnięcia </t>
  </si>
  <si>
    <t>Kwota zadłużenia wg stanu na 31.12.2006 r. (po spłatach 2006 r.)</t>
  </si>
  <si>
    <t>Planowane kwoty spłaty w latach</t>
  </si>
  <si>
    <t>2006</t>
  </si>
  <si>
    <t>lata następne</t>
  </si>
  <si>
    <t>z tego w kwartale</t>
  </si>
  <si>
    <t>II</t>
  </si>
  <si>
    <t>III</t>
  </si>
  <si>
    <t>IV</t>
  </si>
  <si>
    <t>Długoterminowe</t>
  </si>
  <si>
    <t xml:space="preserve">kredyt inwestycyjny </t>
  </si>
  <si>
    <t>BS Wyszków</t>
  </si>
  <si>
    <t>27.12.2002 r.</t>
  </si>
  <si>
    <t>kredyt inwestycyjny</t>
  </si>
  <si>
    <t>08.09.2003 r.</t>
  </si>
  <si>
    <t>Bank Pocztowy S.A.  POK w Ostrołęce</t>
  </si>
  <si>
    <t>23.12.2003 r.</t>
  </si>
  <si>
    <t>16.09.2004 r</t>
  </si>
  <si>
    <t>Kredyt inwestycyjny</t>
  </si>
  <si>
    <t>z tego:</t>
  </si>
  <si>
    <t>pożyczki zaciągnięte w WFOŚiGW</t>
  </si>
  <si>
    <t>WFOŚiGW w Warszawie</t>
  </si>
  <si>
    <t>2002 - 2005</t>
  </si>
  <si>
    <t>pożyczka zaciągnięta w WFOŚiGW</t>
  </si>
  <si>
    <t>2006 r.</t>
  </si>
  <si>
    <t>Obsługa odsetek/dyskonta</t>
  </si>
  <si>
    <t>Fundusze strukturalne</t>
  </si>
  <si>
    <t>Poręczenia i gwarancje</t>
  </si>
  <si>
    <t>SPZZOZ</t>
  </si>
  <si>
    <t>Odsetki</t>
  </si>
  <si>
    <t>Zobowiązania wymagalne</t>
  </si>
  <si>
    <t>Ogółem dług</t>
  </si>
  <si>
    <t>Ogółem odsetki</t>
  </si>
  <si>
    <t>Dochody budżetu</t>
  </si>
  <si>
    <t>Załącznik Nr 7</t>
  </si>
  <si>
    <t>Wydatki na zakupy inwestycyjne funduszy celowych</t>
  </si>
  <si>
    <t>Wskaźnik  (art. 169 ustawy o fin. publ. maks. 15  %)</t>
  </si>
  <si>
    <t>Wskaźnik ( art. 170 ustawy o fin. publ.maks. 50,2 %)</t>
  </si>
  <si>
    <t>Nr 28531 Poręba - Udrzyn w m. Udrzyn dł 1 400 mb</t>
  </si>
  <si>
    <t>Nr 28532 Trzcianka - Brańszczyk - Poręba Kocęby dł 3.200 mb</t>
  </si>
  <si>
    <r>
      <t>Rozdział 60014 - Drogi publiczne powiatowe</t>
    </r>
    <r>
      <rPr>
        <sz val="8"/>
        <rFont val="Arial CE"/>
        <family val="2"/>
      </rPr>
      <t xml:space="preserve"> - w związku z rozstrzygniętymi przetargami , przesunięciem terminów realizacji modernizacii  dróg powiatowych oraz złożeniem wniosków o dofinansowanie inwestycji drogowych zwiększa się: wydatki inwestycyjne o kwotę 769.614 zł w tym: </t>
    </r>
  </si>
  <si>
    <r>
      <t>Rozdział 85415 - Pomoc materialna dla uczniów  -</t>
    </r>
    <r>
      <rPr>
        <sz val="8"/>
        <rFont val="Arial CE"/>
        <family val="0"/>
      </rPr>
      <t xml:space="preserve"> zwiększa się dochody i wydatki powiatu o kwotę 230.820 zł  w związku z  kontynuacją Projektu "Pokonywanie barier w dostępie do edukacji młodzieży z terenów wiejskich." - (Aneks Nr 3 z dnia 27 stycznia 2006 r do umowy Nr Z/2/14/II/2.2/639/04/U/75/05) finansowanego ze środków Europejskiego Funduszu Społecznego i budżetu państwa</t>
    </r>
  </si>
  <si>
    <t xml:space="preserve">W związku z tym zwiększa się dochody powiatu o kwotę 781.426 zł z tytułu pomocy finansowej jako środki na współfinansowanie w/w zadań. </t>
  </si>
  <si>
    <t>Modernizacja drogi Nr 28531 Poręba - Udrzyn w m. Udrzyn o kwotę  55.600 zł ( zwiększenie długości modernizowanego odcinka z 1.000 na 1.400 mb.)  Wartość modernizowanej drogi wyniesie 196.000 zł. Zadanie realizowane będzie w ramach "Programu Wsparcia Powiatowej Infrastruktury Drogowej", a środki na sfinansowanie inwestycji pochodzić będą: 147.000 zł z budżetu Województwa Mazowieckiego, 49.000 zł od Gminy Brańszczyk)</t>
  </si>
  <si>
    <t>Modernizacja drogi Nr 28532 Trzcianka - Brańszczyk - Poręba Kocęby na odcinku 3.200 mb. o wartości 464.000 zł. Zadanie realizowane  w ramach "Programu Wsparcia Powiatowej Infrastruktury Drogowej", a środki na sfinansowanie inwestycji pochodzić będą - 348.000 zł z budżetu Województwa Mazowieckiego, 116.000 zł od Gminy Brańszczyk</t>
  </si>
  <si>
    <r>
      <t>Rozdział 85403 - Specjalne Ośrodki szkolno - wychowawcze - zmniejsza</t>
    </r>
    <r>
      <rPr>
        <sz val="8"/>
        <rFont val="Arial CE"/>
        <family val="0"/>
      </rPr>
      <t xml:space="preserve"> się dochody i wydatki w Specjalnym Ośrodku Szkolno - Wychowawczym w Wyszkowie o kwotę 22.000 zł w związku z utworzeniem rachunku dochodów własnych na którym będą gromadzone dochody i realizowane wydatki związane m.in. z żywieniem młodzieży.</t>
    </r>
  </si>
  <si>
    <r>
      <t xml:space="preserve">Rozdział 85333 - Powiatowe Urzędy Pracy - </t>
    </r>
    <r>
      <rPr>
        <sz val="8"/>
        <rFont val="Arial CE"/>
        <family val="0"/>
      </rPr>
      <t>w związku z planowanym zakończeniem realizacji projektów w ramach Działania 1.2 a) i Działania 1.3. a)  współfinansowanych z Europejskiego Funduszu Społecznego zwiększa się plan wydatków o kwotę 51.530 zł z przeznaczeniem na sfinansowanie kosztów audytu. Całość wydatków na audyt zostanie zrefundowana ze środków Europejskiego Funduszu Społecznego</t>
    </r>
  </si>
  <si>
    <t>853</t>
  </si>
  <si>
    <t>85333</t>
  </si>
  <si>
    <t>Powiatowe Urzędy Pracy</t>
  </si>
  <si>
    <t>Sektorowy Program Operacyjny Rozwoju Zasobów Ludzkich</t>
  </si>
  <si>
    <t>Działanie 1.2a - Wspieranie młodzieży na rynku pracy</t>
  </si>
  <si>
    <t>Projekt : Wspieranie młodzieży na rynku pracy</t>
  </si>
  <si>
    <t>Powiatowy Urząd Pracy</t>
  </si>
  <si>
    <t>Środki z Funduszu Pracy</t>
  </si>
  <si>
    <t>Środki z EFS</t>
  </si>
  <si>
    <t>Działanie 1.3a - Przeciwdziałanie i zwalczanie długotrwałego bezrobocia</t>
  </si>
  <si>
    <t>Projekt: Przeciwdziałanie i zwalczanie długotrwałego bezrobocia</t>
  </si>
  <si>
    <t>1.8</t>
  </si>
  <si>
    <t>1.9</t>
  </si>
  <si>
    <t>poz.15 i 16 - środki pozyskane od Gminy Brańszczyk stanowią środki własne powiatu w finansowaniu programu.</t>
  </si>
  <si>
    <t>z dnia 20 lutego 2006 r.</t>
  </si>
  <si>
    <t>pochodzacych ze źródeł wymienionych w Uchwale Nr XXXVIII/252/2006 Rady Powiatu w Wyszkowie                                                                                                                                            z dnia 20 lutego 2006 r.</t>
  </si>
  <si>
    <t>z dnia  20 lutego 2006 r.</t>
  </si>
  <si>
    <t>Do Uchwały Nr XXXVIII/263/2006</t>
  </si>
  <si>
    <t>do Uchwały Nr XXXVIII/263/2006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</si>
</sst>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0\-000"/>
  </numFmts>
  <fonts count="21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b/>
      <i/>
      <sz val="8"/>
      <name val="Arial CE"/>
      <family val="0"/>
    </font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3" fontId="2" fillId="0" borderId="0" xfId="15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5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vertical="center" wrapText="1"/>
    </xf>
    <xf numFmtId="164" fontId="1" fillId="0" borderId="8" xfId="15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15" applyNumberFormat="1" applyFont="1" applyBorder="1" applyAlignment="1">
      <alignment horizontal="center" vertical="center" wrapText="1"/>
    </xf>
    <xf numFmtId="164" fontId="7" fillId="0" borderId="11" xfId="15" applyNumberFormat="1" applyFont="1" applyBorder="1" applyAlignment="1">
      <alignment horizontal="center" vertical="center" wrapText="1"/>
    </xf>
    <xf numFmtId="164" fontId="7" fillId="0" borderId="11" xfId="15" applyNumberFormat="1" applyFont="1" applyBorder="1" applyAlignment="1">
      <alignment vertical="center" wrapText="1"/>
    </xf>
    <xf numFmtId="164" fontId="7" fillId="0" borderId="12" xfId="15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15" applyNumberFormat="1" applyFont="1" applyBorder="1" applyAlignment="1">
      <alignment horizontal="center" vertical="center" wrapText="1"/>
    </xf>
    <xf numFmtId="164" fontId="2" fillId="0" borderId="14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vertical="center" wrapText="1"/>
    </xf>
    <xf numFmtId="164" fontId="2" fillId="0" borderId="16" xfId="15" applyNumberFormat="1" applyFont="1" applyBorder="1" applyAlignment="1">
      <alignment horizontal="center" vertical="center" wrapText="1"/>
    </xf>
    <xf numFmtId="3" fontId="2" fillId="0" borderId="16" xfId="15" applyNumberFormat="1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18" xfId="15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0" xfId="15" applyNumberFormat="1" applyFont="1" applyBorder="1" applyAlignment="1">
      <alignment horizontal="center" vertical="center" wrapText="1"/>
    </xf>
    <xf numFmtId="164" fontId="2" fillId="0" borderId="4" xfId="15" applyNumberFormat="1" applyFont="1" applyBorder="1" applyAlignment="1">
      <alignment horizontal="center" vertical="center" wrapText="1"/>
    </xf>
    <xf numFmtId="3" fontId="2" fillId="0" borderId="4" xfId="15" applyNumberFormat="1" applyFont="1" applyBorder="1" applyAlignment="1">
      <alignment horizontal="center" vertical="center" wrapText="1"/>
    </xf>
    <xf numFmtId="164" fontId="2" fillId="0" borderId="21" xfId="15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15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15" applyNumberFormat="1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18" xfId="15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164" fontId="8" fillId="0" borderId="3" xfId="15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164" fontId="2" fillId="0" borderId="25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3" xfId="15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8" xfId="15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left" vertical="center" wrapText="1"/>
    </xf>
    <xf numFmtId="3" fontId="2" fillId="0" borderId="28" xfId="15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164" fontId="2" fillId="0" borderId="28" xfId="15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7" xfId="15" applyNumberFormat="1" applyFont="1" applyBorder="1" applyAlignment="1">
      <alignment horizontal="center" vertical="center" wrapText="1"/>
    </xf>
    <xf numFmtId="164" fontId="2" fillId="0" borderId="7" xfId="15" applyNumberFormat="1" applyFont="1" applyBorder="1" applyAlignment="1">
      <alignment horizontal="center" vertical="center" wrapText="1"/>
    </xf>
    <xf numFmtId="164" fontId="2" fillId="0" borderId="8" xfId="15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4" xfId="15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164" fontId="1" fillId="0" borderId="7" xfId="15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3" fontId="2" fillId="0" borderId="11" xfId="15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64" fontId="2" fillId="0" borderId="11" xfId="15" applyNumberFormat="1" applyFont="1" applyBorder="1" applyAlignment="1">
      <alignment vertical="center" wrapText="1"/>
    </xf>
    <xf numFmtId="164" fontId="2" fillId="0" borderId="16" xfId="15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3" fontId="2" fillId="0" borderId="31" xfId="15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164" fontId="2" fillId="0" borderId="31" xfId="15" applyNumberFormat="1" applyFont="1" applyBorder="1" applyAlignment="1">
      <alignment vertical="center" wrapText="1"/>
    </xf>
    <xf numFmtId="164" fontId="2" fillId="0" borderId="31" xfId="15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164" fontId="2" fillId="0" borderId="32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164" fontId="2" fillId="0" borderId="4" xfId="15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wrapText="1"/>
    </xf>
    <xf numFmtId="3" fontId="1" fillId="0" borderId="31" xfId="15" applyNumberFormat="1" applyFont="1" applyBorder="1" applyAlignment="1">
      <alignment horizontal="center" vertical="center" wrapText="1"/>
    </xf>
    <xf numFmtId="164" fontId="1" fillId="0" borderId="31" xfId="15" applyNumberFormat="1" applyFont="1" applyBorder="1" applyAlignment="1">
      <alignment horizontal="center" vertical="center" wrapText="1"/>
    </xf>
    <xf numFmtId="164" fontId="1" fillId="0" borderId="32" xfId="15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2" fillId="0" borderId="19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center" vertical="center" wrapText="1"/>
    </xf>
    <xf numFmtId="164" fontId="2" fillId="0" borderId="25" xfId="15" applyNumberFormat="1" applyFont="1" applyBorder="1" applyAlignment="1">
      <alignment horizontal="center" vertical="center" wrapText="1"/>
    </xf>
    <xf numFmtId="164" fontId="1" fillId="0" borderId="20" xfId="15" applyNumberFormat="1" applyFont="1" applyBorder="1" applyAlignment="1">
      <alignment horizontal="center" vertical="center" wrapText="1"/>
    </xf>
    <xf numFmtId="3" fontId="1" fillId="0" borderId="4" xfId="15" applyNumberFormat="1" applyFont="1" applyBorder="1" applyAlignment="1">
      <alignment horizontal="center" vertical="center" wrapText="1"/>
    </xf>
    <xf numFmtId="164" fontId="1" fillId="0" borderId="6" xfId="15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6" xfId="15" applyNumberFormat="1" applyFont="1" applyBorder="1" applyAlignment="1">
      <alignment horizontal="center" vertical="center" wrapText="1"/>
    </xf>
    <xf numFmtId="3" fontId="1" fillId="0" borderId="34" xfId="15" applyNumberFormat="1" applyFont="1" applyBorder="1" applyAlignment="1">
      <alignment horizontal="center" vertical="center" wrapText="1"/>
    </xf>
    <xf numFmtId="3" fontId="1" fillId="0" borderId="35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1" fillId="0" borderId="3" xfId="15" applyNumberFormat="1" applyFont="1" applyBorder="1" applyAlignment="1">
      <alignment vertical="center"/>
    </xf>
    <xf numFmtId="164" fontId="10" fillId="0" borderId="3" xfId="15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164" fontId="10" fillId="0" borderId="24" xfId="15" applyNumberFormat="1" applyFont="1" applyBorder="1" applyAlignment="1">
      <alignment vertical="center"/>
    </xf>
    <xf numFmtId="164" fontId="10" fillId="0" borderId="2" xfId="15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4" fontId="12" fillId="0" borderId="3" xfId="15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0" fillId="0" borderId="15" xfId="15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37" xfId="15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164" fontId="12" fillId="0" borderId="3" xfId="15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164" fontId="12" fillId="0" borderId="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10" fillId="0" borderId="3" xfId="15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1" fillId="0" borderId="3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64" fontId="10" fillId="0" borderId="4" xfId="15" applyNumberFormat="1" applyFont="1" applyBorder="1" applyAlignment="1">
      <alignment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center" vertical="center" wrapText="1"/>
    </xf>
    <xf numFmtId="164" fontId="10" fillId="0" borderId="40" xfId="15" applyNumberFormat="1" applyFont="1" applyBorder="1" applyAlignment="1">
      <alignment vertical="center"/>
    </xf>
    <xf numFmtId="164" fontId="10" fillId="0" borderId="10" xfId="15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0" borderId="11" xfId="15" applyNumberFormat="1" applyFont="1" applyBorder="1" applyAlignment="1">
      <alignment vertical="center"/>
    </xf>
    <xf numFmtId="164" fontId="10" fillId="0" borderId="16" xfId="15" applyNumberFormat="1" applyFont="1" applyBorder="1" applyAlignment="1">
      <alignment vertical="center"/>
    </xf>
    <xf numFmtId="0" fontId="10" fillId="0" borderId="4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164" fontId="10" fillId="0" borderId="37" xfId="15" applyNumberFormat="1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11" fillId="0" borderId="7" xfId="15" applyNumberFormat="1" applyFont="1" applyBorder="1" applyAlignment="1">
      <alignment vertical="center"/>
    </xf>
    <xf numFmtId="164" fontId="11" fillId="0" borderId="7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top"/>
    </xf>
    <xf numFmtId="164" fontId="10" fillId="0" borderId="0" xfId="15" applyNumberFormat="1" applyFont="1" applyAlignment="1">
      <alignment vertical="top"/>
    </xf>
    <xf numFmtId="164" fontId="10" fillId="0" borderId="0" xfId="15" applyNumberFormat="1" applyFont="1" applyAlignment="1">
      <alignment/>
    </xf>
    <xf numFmtId="0" fontId="10" fillId="0" borderId="42" xfId="0" applyFont="1" applyBorder="1" applyAlignment="1">
      <alignment horizontal="center" vertical="top"/>
    </xf>
    <xf numFmtId="49" fontId="10" fillId="0" borderId="43" xfId="0" applyNumberFormat="1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vertical="top"/>
    </xf>
    <xf numFmtId="164" fontId="3" fillId="0" borderId="15" xfId="15" applyNumberFormat="1" applyFont="1" applyBorder="1" applyAlignment="1">
      <alignment horizontal="center" vertical="top"/>
    </xf>
    <xf numFmtId="164" fontId="3" fillId="0" borderId="3" xfId="15" applyNumberFormat="1" applyFont="1" applyBorder="1" applyAlignment="1">
      <alignment horizontal="center" vertical="top"/>
    </xf>
    <xf numFmtId="164" fontId="3" fillId="0" borderId="18" xfId="15" applyNumberFormat="1" applyFont="1" applyBorder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justify" vertical="top"/>
    </xf>
    <xf numFmtId="164" fontId="11" fillId="0" borderId="4" xfId="15" applyNumberFormat="1" applyFont="1" applyBorder="1" applyAlignment="1">
      <alignment horizontal="justify" vertical="top"/>
    </xf>
    <xf numFmtId="164" fontId="11" fillId="0" borderId="21" xfId="15" applyNumberFormat="1" applyFont="1" applyBorder="1" applyAlignment="1">
      <alignment horizontal="justify" vertical="top"/>
    </xf>
    <xf numFmtId="49" fontId="10" fillId="0" borderId="13" xfId="0" applyNumberFormat="1" applyFont="1" applyBorder="1" applyAlignment="1">
      <alignment horizontal="center" vertical="top"/>
    </xf>
    <xf numFmtId="49" fontId="13" fillId="0" borderId="4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0" fontId="13" fillId="0" borderId="36" xfId="0" applyNumberFormat="1" applyFont="1" applyBorder="1" applyAlignment="1">
      <alignment horizontal="justify" vertical="top"/>
    </xf>
    <xf numFmtId="164" fontId="10" fillId="0" borderId="3" xfId="15" applyNumberFormat="1" applyFont="1" applyBorder="1" applyAlignment="1">
      <alignment horizontal="justify" vertical="top"/>
    </xf>
    <xf numFmtId="164" fontId="14" fillId="0" borderId="3" xfId="15" applyNumberFormat="1" applyFont="1" applyBorder="1" applyAlignment="1">
      <alignment horizontal="justify" vertical="top"/>
    </xf>
    <xf numFmtId="164" fontId="14" fillId="0" borderId="18" xfId="15" applyNumberFormat="1" applyFont="1" applyBorder="1" applyAlignment="1">
      <alignment/>
    </xf>
    <xf numFmtId="49" fontId="13" fillId="0" borderId="16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0" fontId="10" fillId="0" borderId="36" xfId="0" applyNumberFormat="1" applyFont="1" applyBorder="1" applyAlignment="1">
      <alignment horizontal="justify" vertical="top"/>
    </xf>
    <xf numFmtId="164" fontId="10" fillId="0" borderId="18" xfId="15" applyNumberFormat="1" applyFont="1" applyBorder="1" applyAlignment="1">
      <alignment/>
    </xf>
    <xf numFmtId="49" fontId="10" fillId="0" borderId="16" xfId="0" applyNumberFormat="1" applyFont="1" applyBorder="1" applyAlignment="1">
      <alignment horizontal="center" vertical="top"/>
    </xf>
    <xf numFmtId="164" fontId="10" fillId="0" borderId="4" xfId="15" applyNumberFormat="1" applyFont="1" applyBorder="1" applyAlignment="1">
      <alignment horizontal="justify" vertical="top"/>
    </xf>
    <xf numFmtId="164" fontId="10" fillId="0" borderId="21" xfId="15" applyNumberFormat="1" applyFont="1" applyBorder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center" vertical="top"/>
    </xf>
    <xf numFmtId="0" fontId="11" fillId="0" borderId="45" xfId="0" applyNumberFormat="1" applyFont="1" applyBorder="1" applyAlignment="1">
      <alignment horizontal="justify" vertical="top"/>
    </xf>
    <xf numFmtId="164" fontId="11" fillId="0" borderId="45" xfId="15" applyNumberFormat="1" applyFont="1" applyBorder="1" applyAlignment="1">
      <alignment horizontal="justify" vertical="top"/>
    </xf>
    <xf numFmtId="49" fontId="11" fillId="0" borderId="13" xfId="0" applyNumberFormat="1" applyFont="1" applyBorder="1" applyAlignment="1">
      <alignment horizontal="center" vertical="top"/>
    </xf>
    <xf numFmtId="49" fontId="13" fillId="0" borderId="4" xfId="0" applyNumberFormat="1" applyFont="1" applyBorder="1" applyAlignment="1">
      <alignment horizontal="center" vertical="top"/>
    </xf>
    <xf numFmtId="0" fontId="13" fillId="0" borderId="45" xfId="0" applyNumberFormat="1" applyFont="1" applyBorder="1" applyAlignment="1">
      <alignment horizontal="justify" vertical="top"/>
    </xf>
    <xf numFmtId="164" fontId="14" fillId="0" borderId="45" xfId="15" applyNumberFormat="1" applyFont="1" applyBorder="1" applyAlignment="1">
      <alignment horizontal="justify" vertical="top"/>
    </xf>
    <xf numFmtId="164" fontId="14" fillId="0" borderId="18" xfId="15" applyNumberFormat="1" applyFont="1" applyBorder="1" applyAlignment="1">
      <alignment horizontal="justify" vertical="top"/>
    </xf>
    <xf numFmtId="49" fontId="13" fillId="0" borderId="16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0" fontId="10" fillId="0" borderId="45" xfId="0" applyNumberFormat="1" applyFont="1" applyBorder="1" applyAlignment="1">
      <alignment horizontal="justify" vertical="top"/>
    </xf>
    <xf numFmtId="164" fontId="10" fillId="0" borderId="45" xfId="15" applyNumberFormat="1" applyFont="1" applyBorder="1" applyAlignment="1">
      <alignment horizontal="justify" vertical="top"/>
    </xf>
    <xf numFmtId="164" fontId="10" fillId="0" borderId="21" xfId="15" applyNumberFormat="1" applyFont="1" applyBorder="1" applyAlignment="1">
      <alignment horizontal="justify" vertical="top"/>
    </xf>
    <xf numFmtId="49" fontId="10" fillId="0" borderId="16" xfId="0" applyNumberFormat="1" applyFont="1" applyBorder="1" applyAlignment="1">
      <alignment horizontal="center" vertical="top"/>
    </xf>
    <xf numFmtId="164" fontId="10" fillId="0" borderId="21" xfId="15" applyNumberFormat="1" applyFont="1" applyBorder="1" applyAlignment="1">
      <alignment/>
    </xf>
    <xf numFmtId="0" fontId="11" fillId="0" borderId="23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164" fontId="14" fillId="0" borderId="45" xfId="15" applyNumberFormat="1" applyFont="1" applyBorder="1" applyAlignment="1">
      <alignment vertical="top"/>
    </xf>
    <xf numFmtId="0" fontId="10" fillId="0" borderId="45" xfId="0" applyNumberFormat="1" applyFont="1" applyBorder="1" applyAlignment="1">
      <alignment horizontal="justify" vertical="top" wrapText="1"/>
    </xf>
    <xf numFmtId="164" fontId="10" fillId="0" borderId="45" xfId="15" applyNumberFormat="1" applyFont="1" applyBorder="1" applyAlignment="1">
      <alignment vertical="top"/>
    </xf>
    <xf numFmtId="164" fontId="10" fillId="0" borderId="21" xfId="15" applyNumberFormat="1" applyFont="1" applyBorder="1" applyAlignment="1">
      <alignment vertical="top"/>
    </xf>
    <xf numFmtId="164" fontId="10" fillId="0" borderId="18" xfId="15" applyNumberFormat="1" applyFont="1" applyBorder="1" applyAlignment="1">
      <alignment vertical="top"/>
    </xf>
    <xf numFmtId="164" fontId="10" fillId="0" borderId="45" xfId="15" applyNumberFormat="1" applyFont="1" applyBorder="1" applyAlignment="1">
      <alignment vertical="top"/>
    </xf>
    <xf numFmtId="0" fontId="11" fillId="0" borderId="45" xfId="0" applyNumberFormat="1" applyFont="1" applyBorder="1" applyAlignment="1">
      <alignment horizontal="justify" vertical="top" wrapText="1"/>
    </xf>
    <xf numFmtId="164" fontId="11" fillId="0" borderId="45" xfId="15" applyNumberFormat="1" applyFont="1" applyBorder="1" applyAlignment="1">
      <alignment vertical="top"/>
    </xf>
    <xf numFmtId="0" fontId="13" fillId="0" borderId="36" xfId="0" applyNumberFormat="1" applyFont="1" applyBorder="1" applyAlignment="1">
      <alignment horizontal="justify" vertical="top" wrapText="1"/>
    </xf>
    <xf numFmtId="0" fontId="13" fillId="0" borderId="45" xfId="0" applyNumberFormat="1" applyFont="1" applyBorder="1" applyAlignment="1">
      <alignment horizontal="justify" vertical="top" wrapText="1"/>
    </xf>
    <xf numFmtId="0" fontId="11" fillId="0" borderId="46" xfId="0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164" fontId="11" fillId="0" borderId="47" xfId="0" applyNumberFormat="1" applyFont="1" applyBorder="1" applyAlignment="1">
      <alignment horizontal="justify" vertical="top" wrapText="1"/>
    </xf>
    <xf numFmtId="164" fontId="11" fillId="0" borderId="34" xfId="15" applyNumberFormat="1" applyFont="1" applyBorder="1" applyAlignment="1">
      <alignment vertical="top"/>
    </xf>
    <xf numFmtId="164" fontId="11" fillId="0" borderId="35" xfId="15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wrapText="1"/>
    </xf>
    <xf numFmtId="164" fontId="11" fillId="0" borderId="0" xfId="15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164" fontId="14" fillId="0" borderId="36" xfId="15" applyNumberFormat="1" applyFont="1" applyBorder="1" applyAlignment="1">
      <alignment vertical="top"/>
    </xf>
    <xf numFmtId="0" fontId="10" fillId="0" borderId="45" xfId="0" applyNumberFormat="1" applyFont="1" applyBorder="1" applyAlignment="1">
      <alignment horizontal="justify" vertical="top"/>
    </xf>
    <xf numFmtId="164" fontId="10" fillId="0" borderId="45" xfId="15" applyNumberFormat="1" applyFont="1" applyBorder="1" applyAlignment="1">
      <alignment horizontal="justify" vertical="top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15" applyNumberFormat="1" applyFont="1" applyAlignment="1">
      <alignment horizontal="left"/>
    </xf>
    <xf numFmtId="164" fontId="10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164" fontId="11" fillId="0" borderId="18" xfId="15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41" xfId="0" applyNumberFormat="1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18" xfId="15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4" fontId="10" fillId="0" borderId="50" xfId="15" applyNumberFormat="1" applyFont="1" applyBorder="1" applyAlignment="1">
      <alignment horizontal="center"/>
    </xf>
    <xf numFmtId="164" fontId="10" fillId="0" borderId="51" xfId="15" applyNumberFormat="1" applyFont="1" applyBorder="1" applyAlignment="1">
      <alignment horizontal="center" vertical="center" wrapText="1"/>
    </xf>
    <xf numFmtId="164" fontId="11" fillId="0" borderId="36" xfId="15" applyNumberFormat="1" applyFont="1" applyBorder="1" applyAlignment="1">
      <alignment/>
    </xf>
    <xf numFmtId="164" fontId="10" fillId="0" borderId="36" xfId="15" applyNumberFormat="1" applyFont="1" applyBorder="1" applyAlignment="1">
      <alignment/>
    </xf>
    <xf numFmtId="164" fontId="10" fillId="0" borderId="36" xfId="15" applyNumberFormat="1" applyFont="1" applyBorder="1" applyAlignment="1">
      <alignment/>
    </xf>
    <xf numFmtId="164" fontId="10" fillId="0" borderId="45" xfId="15" applyNumberFormat="1" applyFont="1" applyBorder="1" applyAlignment="1">
      <alignment/>
    </xf>
    <xf numFmtId="164" fontId="10" fillId="0" borderId="41" xfId="15" applyNumberFormat="1" applyFont="1" applyBorder="1" applyAlignment="1">
      <alignment/>
    </xf>
    <xf numFmtId="164" fontId="11" fillId="0" borderId="36" xfId="15" applyNumberFormat="1" applyFont="1" applyBorder="1" applyAlignment="1">
      <alignment horizontal="center"/>
    </xf>
    <xf numFmtId="164" fontId="11" fillId="0" borderId="47" xfId="15" applyNumberFormat="1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52" xfId="0" applyFont="1" applyBorder="1" applyAlignment="1">
      <alignment horizontal="center" wrapText="1"/>
    </xf>
    <xf numFmtId="164" fontId="10" fillId="0" borderId="18" xfId="0" applyNumberFormat="1" applyFont="1" applyBorder="1" applyAlignment="1">
      <alignment/>
    </xf>
    <xf numFmtId="0" fontId="10" fillId="0" borderId="4" xfId="0" applyFont="1" applyBorder="1" applyAlignment="1">
      <alignment/>
    </xf>
    <xf numFmtId="164" fontId="10" fillId="0" borderId="21" xfId="0" applyNumberFormat="1" applyFont="1" applyBorder="1" applyAlignment="1">
      <alignment/>
    </xf>
    <xf numFmtId="0" fontId="10" fillId="0" borderId="15" xfId="0" applyFont="1" applyBorder="1" applyAlignment="1">
      <alignment/>
    </xf>
    <xf numFmtId="164" fontId="10" fillId="0" borderId="25" xfId="0" applyNumberFormat="1" applyFont="1" applyBorder="1" applyAlignment="1">
      <alignment/>
    </xf>
    <xf numFmtId="0" fontId="11" fillId="0" borderId="3" xfId="0" applyFont="1" applyBorder="1" applyAlignment="1">
      <alignment horizontal="justify" wrapText="1"/>
    </xf>
    <xf numFmtId="164" fontId="10" fillId="0" borderId="3" xfId="15" applyNumberFormat="1" applyFont="1" applyBorder="1" applyAlignment="1">
      <alignment/>
    </xf>
    <xf numFmtId="164" fontId="14" fillId="0" borderId="18" xfId="15" applyNumberFormat="1" applyFont="1" applyBorder="1" applyAlignment="1">
      <alignment vertical="top"/>
    </xf>
    <xf numFmtId="164" fontId="10" fillId="0" borderId="36" xfId="15" applyNumberFormat="1" applyFont="1" applyBorder="1" applyAlignment="1">
      <alignment vertical="top"/>
    </xf>
    <xf numFmtId="164" fontId="10" fillId="0" borderId="18" xfId="15" applyNumberFormat="1" applyFont="1" applyBorder="1" applyAlignment="1">
      <alignment horizontal="justify" vertical="top"/>
    </xf>
    <xf numFmtId="164" fontId="11" fillId="0" borderId="21" xfId="15" applyNumberFormat="1" applyFont="1" applyBorder="1" applyAlignment="1">
      <alignment horizontal="justify" vertical="top"/>
    </xf>
    <xf numFmtId="164" fontId="11" fillId="0" borderId="18" xfId="15" applyNumberFormat="1" applyFont="1" applyBorder="1" applyAlignment="1">
      <alignment vertical="top"/>
    </xf>
    <xf numFmtId="0" fontId="10" fillId="0" borderId="3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64" fontId="10" fillId="0" borderId="31" xfId="15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49" xfId="0" applyFont="1" applyBorder="1" applyAlignment="1">
      <alignment horizontal="center"/>
    </xf>
    <xf numFmtId="164" fontId="10" fillId="0" borderId="52" xfId="15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46" xfId="0" applyFont="1" applyBorder="1" applyAlignment="1">
      <alignment horizontal="center"/>
    </xf>
    <xf numFmtId="0" fontId="11" fillId="0" borderId="34" xfId="0" applyFont="1" applyBorder="1" applyAlignment="1">
      <alignment/>
    </xf>
    <xf numFmtId="164" fontId="11" fillId="0" borderId="35" xfId="15" applyNumberFormat="1" applyFont="1" applyBorder="1" applyAlignment="1">
      <alignment/>
    </xf>
    <xf numFmtId="0" fontId="10" fillId="0" borderId="0" xfId="0" applyFont="1" applyAlignment="1">
      <alignment horizontal="justify" wrapText="1"/>
    </xf>
    <xf numFmtId="49" fontId="11" fillId="0" borderId="3" xfId="0" applyNumberFormat="1" applyFont="1" applyBorder="1" applyAlignment="1">
      <alignment horizontal="center" vertical="top"/>
    </xf>
    <xf numFmtId="0" fontId="13" fillId="0" borderId="45" xfId="0" applyNumberFormat="1" applyFont="1" applyBorder="1" applyAlignment="1">
      <alignment horizontal="justify" vertical="top"/>
    </xf>
    <xf numFmtId="164" fontId="13" fillId="0" borderId="45" xfId="15" applyNumberFormat="1" applyFont="1" applyBorder="1" applyAlignment="1">
      <alignment horizontal="justify" vertical="top"/>
    </xf>
    <xf numFmtId="0" fontId="11" fillId="0" borderId="22" xfId="0" applyFont="1" applyBorder="1" applyAlignment="1">
      <alignment horizontal="center" vertical="top"/>
    </xf>
    <xf numFmtId="164" fontId="10" fillId="0" borderId="18" xfId="15" applyNumberFormat="1" applyFont="1" applyBorder="1" applyAlignment="1">
      <alignment vertical="top"/>
    </xf>
    <xf numFmtId="0" fontId="2" fillId="0" borderId="11" xfId="0" applyFont="1" applyBorder="1" applyAlignment="1">
      <alignment horizontal="justify" vertical="center" wrapText="1"/>
    </xf>
    <xf numFmtId="164" fontId="2" fillId="0" borderId="10" xfId="15" applyNumberFormat="1" applyFont="1" applyBorder="1" applyAlignment="1">
      <alignment horizontal="center" vertical="center" wrapText="1"/>
    </xf>
    <xf numFmtId="164" fontId="2" fillId="0" borderId="11" xfId="15" applyNumberFormat="1" applyFont="1" applyBorder="1" applyAlignment="1">
      <alignment horizontal="center" vertical="center" wrapText="1"/>
    </xf>
    <xf numFmtId="164" fontId="1" fillId="0" borderId="11" xfId="15" applyNumberFormat="1" applyFont="1" applyBorder="1" applyAlignment="1">
      <alignment horizontal="center" vertical="center" wrapText="1"/>
    </xf>
    <xf numFmtId="164" fontId="2" fillId="0" borderId="30" xfId="15" applyNumberFormat="1" applyFont="1" applyBorder="1" applyAlignment="1">
      <alignment horizontal="center" vertical="center" wrapText="1"/>
    </xf>
    <xf numFmtId="164" fontId="2" fillId="0" borderId="31" xfId="15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top"/>
    </xf>
    <xf numFmtId="0" fontId="10" fillId="0" borderId="5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3" fillId="0" borderId="16" xfId="15" applyNumberFormat="1" applyFont="1" applyBorder="1" applyAlignment="1">
      <alignment wrapText="1"/>
    </xf>
    <xf numFmtId="164" fontId="3" fillId="0" borderId="16" xfId="15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3" xfId="15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15" applyNumberFormat="1" applyFont="1" applyBorder="1" applyAlignment="1">
      <alignment wrapText="1"/>
    </xf>
    <xf numFmtId="164" fontId="3" fillId="0" borderId="0" xfId="15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6" xfId="1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wrapText="1"/>
    </xf>
    <xf numFmtId="164" fontId="3" fillId="0" borderId="3" xfId="15" applyNumberFormat="1" applyFont="1" applyBorder="1" applyAlignment="1">
      <alignment wrapText="1"/>
    </xf>
    <xf numFmtId="164" fontId="3" fillId="0" borderId="3" xfId="15" applyNumberFormat="1" applyFont="1" applyBorder="1" applyAlignment="1">
      <alignment horizontal="center" wrapText="1"/>
    </xf>
    <xf numFmtId="164" fontId="9" fillId="0" borderId="3" xfId="15" applyNumberFormat="1" applyFont="1" applyBorder="1" applyAlignment="1">
      <alignment horizontal="center" wrapText="1"/>
    </xf>
    <xf numFmtId="164" fontId="9" fillId="0" borderId="3" xfId="15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6" xfId="15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9" fillId="0" borderId="18" xfId="15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164" fontId="3" fillId="0" borderId="3" xfId="15" applyNumberFormat="1" applyFont="1" applyBorder="1" applyAlignment="1">
      <alignment horizontal="center" vertical="top" wrapText="1"/>
    </xf>
    <xf numFmtId="164" fontId="3" fillId="0" borderId="3" xfId="15" applyNumberFormat="1" applyFont="1" applyBorder="1" applyAlignment="1">
      <alignment vertical="top" wrapText="1"/>
    </xf>
    <xf numFmtId="164" fontId="3" fillId="0" borderId="3" xfId="15" applyNumberFormat="1" applyFont="1" applyBorder="1" applyAlignment="1">
      <alignment vertical="top"/>
    </xf>
    <xf numFmtId="164" fontId="3" fillId="0" borderId="3" xfId="15" applyNumberFormat="1" applyFont="1" applyBorder="1" applyAlignment="1">
      <alignment horizontal="right" vertical="top"/>
    </xf>
    <xf numFmtId="164" fontId="3" fillId="0" borderId="36" xfId="15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top" wrapText="1"/>
    </xf>
    <xf numFmtId="164" fontId="3" fillId="0" borderId="4" xfId="15" applyNumberFormat="1" applyFont="1" applyBorder="1" applyAlignment="1">
      <alignment horizontal="center" vertical="top" wrapText="1"/>
    </xf>
    <xf numFmtId="164" fontId="3" fillId="0" borderId="4" xfId="15" applyNumberFormat="1" applyFont="1" applyBorder="1" applyAlignment="1">
      <alignment vertical="top" wrapText="1"/>
    </xf>
    <xf numFmtId="164" fontId="3" fillId="0" borderId="4" xfId="15" applyNumberFormat="1" applyFont="1" applyBorder="1" applyAlignment="1">
      <alignment vertical="top"/>
    </xf>
    <xf numFmtId="164" fontId="3" fillId="0" borderId="4" xfId="15" applyNumberFormat="1" applyFont="1" applyBorder="1" applyAlignment="1">
      <alignment horizontal="right" vertical="top"/>
    </xf>
    <xf numFmtId="164" fontId="3" fillId="0" borderId="45" xfId="15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164" fontId="3" fillId="0" borderId="21" xfId="15" applyNumberFormat="1" applyFont="1" applyBorder="1" applyAlignment="1">
      <alignment vertical="top"/>
    </xf>
    <xf numFmtId="164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top" wrapText="1"/>
    </xf>
    <xf numFmtId="164" fontId="3" fillId="0" borderId="15" xfId="15" applyNumberFormat="1" applyFont="1" applyBorder="1" applyAlignment="1">
      <alignment horizontal="center" vertical="top" wrapText="1"/>
    </xf>
    <xf numFmtId="164" fontId="3" fillId="0" borderId="15" xfId="15" applyNumberFormat="1" applyFont="1" applyBorder="1" applyAlignment="1">
      <alignment vertical="top" wrapText="1"/>
    </xf>
    <xf numFmtId="164" fontId="3" fillId="0" borderId="15" xfId="15" applyNumberFormat="1" applyFont="1" applyBorder="1" applyAlignment="1">
      <alignment vertical="top"/>
    </xf>
    <xf numFmtId="164" fontId="3" fillId="0" borderId="15" xfId="15" applyNumberFormat="1" applyFont="1" applyBorder="1" applyAlignment="1">
      <alignment horizontal="right" vertical="top"/>
    </xf>
    <xf numFmtId="164" fontId="3" fillId="0" borderId="41" xfId="15" applyNumberFormat="1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164" fontId="3" fillId="0" borderId="25" xfId="15" applyNumberFormat="1" applyFont="1" applyBorder="1" applyAlignment="1">
      <alignment vertical="top"/>
    </xf>
    <xf numFmtId="3" fontId="3" fillId="0" borderId="3" xfId="0" applyNumberFormat="1" applyFont="1" applyBorder="1" applyAlignment="1">
      <alignment horizontal="center" vertical="top" wrapText="1"/>
    </xf>
    <xf numFmtId="164" fontId="3" fillId="0" borderId="18" xfId="15" applyNumberFormat="1" applyFont="1" applyBorder="1" applyAlignment="1">
      <alignment vertical="top"/>
    </xf>
    <xf numFmtId="0" fontId="9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9" fillId="0" borderId="3" xfId="0" applyNumberFormat="1" applyFont="1" applyBorder="1" applyAlignment="1">
      <alignment vertical="top" wrapText="1"/>
    </xf>
    <xf numFmtId="164" fontId="9" fillId="0" borderId="18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164" fontId="3" fillId="0" borderId="3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/>
    </xf>
    <xf numFmtId="164" fontId="3" fillId="0" borderId="36" xfId="15" applyNumberFormat="1" applyFont="1" applyBorder="1" applyAlignment="1">
      <alignment/>
    </xf>
    <xf numFmtId="0" fontId="3" fillId="0" borderId="18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164" fontId="3" fillId="0" borderId="18" xfId="15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3" fillId="0" borderId="36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18" xfId="0" applyNumberFormat="1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3" fillId="0" borderId="34" xfId="0" applyFont="1" applyBorder="1" applyAlignment="1">
      <alignment wrapText="1"/>
    </xf>
    <xf numFmtId="2" fontId="3" fillId="0" borderId="34" xfId="0" applyNumberFormat="1" applyFont="1" applyBorder="1" applyAlignment="1">
      <alignment wrapText="1"/>
    </xf>
    <xf numFmtId="10" fontId="3" fillId="0" borderId="34" xfId="0" applyNumberFormat="1" applyFont="1" applyBorder="1" applyAlignment="1">
      <alignment horizontal="center" wrapText="1"/>
    </xf>
    <xf numFmtId="0" fontId="3" fillId="0" borderId="3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10" fillId="0" borderId="36" xfId="0" applyFont="1" applyBorder="1" applyAlignment="1">
      <alignment/>
    </xf>
    <xf numFmtId="164" fontId="10" fillId="0" borderId="35" xfId="15" applyNumberFormat="1" applyFont="1" applyBorder="1" applyAlignment="1">
      <alignment/>
    </xf>
    <xf numFmtId="164" fontId="13" fillId="0" borderId="45" xfId="15" applyNumberFormat="1" applyFont="1" applyBorder="1" applyAlignment="1">
      <alignment horizontal="justify" vertical="top"/>
    </xf>
    <xf numFmtId="49" fontId="13" fillId="0" borderId="15" xfId="0" applyNumberFormat="1" applyFont="1" applyBorder="1" applyAlignment="1">
      <alignment horizontal="center" vertical="top"/>
    </xf>
    <xf numFmtId="0" fontId="10" fillId="0" borderId="36" xfId="0" applyNumberFormat="1" applyFont="1" applyBorder="1" applyAlignment="1">
      <alignment horizontal="justify" vertical="top" wrapText="1"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 horizontal="center" vertical="top" wrapText="1"/>
    </xf>
    <xf numFmtId="164" fontId="10" fillId="0" borderId="24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10" fillId="0" borderId="36" xfId="0" applyFont="1" applyBorder="1" applyAlignment="1">
      <alignment wrapText="1"/>
    </xf>
    <xf numFmtId="164" fontId="12" fillId="0" borderId="3" xfId="15" applyNumberFormat="1" applyFont="1" applyBorder="1" applyAlignment="1">
      <alignment vertical="top"/>
    </xf>
    <xf numFmtId="164" fontId="12" fillId="0" borderId="2" xfId="15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0" xfId="0" applyFont="1" applyBorder="1" applyAlignment="1">
      <alignment horizontal="center" vertical="top" wrapText="1"/>
    </xf>
    <xf numFmtId="164" fontId="10" fillId="0" borderId="40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5" xfId="0" applyFont="1" applyBorder="1" applyAlignment="1">
      <alignment wrapText="1"/>
    </xf>
    <xf numFmtId="164" fontId="10" fillId="0" borderId="4" xfId="15" applyNumberFormat="1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164" fontId="10" fillId="0" borderId="58" xfId="15" applyNumberFormat="1" applyFont="1" applyBorder="1" applyAlignment="1">
      <alignment horizontal="center"/>
    </xf>
    <xf numFmtId="164" fontId="10" fillId="0" borderId="59" xfId="15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0" fillId="0" borderId="16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 horizontal="center"/>
    </xf>
    <xf numFmtId="0" fontId="10" fillId="0" borderId="58" xfId="0" applyFont="1" applyBorder="1" applyAlignment="1">
      <alignment horizontal="left"/>
    </xf>
    <xf numFmtId="0" fontId="3" fillId="0" borderId="60" xfId="0" applyFont="1" applyBorder="1" applyAlignment="1">
      <alignment horizontal="center" wrapText="1"/>
    </xf>
    <xf numFmtId="49" fontId="3" fillId="0" borderId="36" xfId="15" applyNumberFormat="1" applyFont="1" applyBorder="1" applyAlignment="1">
      <alignment horizontal="center"/>
    </xf>
    <xf numFmtId="49" fontId="3" fillId="0" borderId="24" xfId="15" applyNumberFormat="1" applyFont="1" applyBorder="1" applyAlignment="1">
      <alignment horizontal="center"/>
    </xf>
    <xf numFmtId="49" fontId="3" fillId="0" borderId="2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vertical="center" wrapText="1"/>
    </xf>
    <xf numFmtId="164" fontId="3" fillId="0" borderId="16" xfId="15" applyNumberFormat="1" applyFont="1" applyBorder="1" applyAlignment="1">
      <alignment vertical="center" wrapText="1"/>
    </xf>
    <xf numFmtId="164" fontId="3" fillId="0" borderId="15" xfId="15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left"/>
    </xf>
    <xf numFmtId="164" fontId="3" fillId="0" borderId="36" xfId="15" applyNumberFormat="1" applyFont="1" applyBorder="1" applyAlignment="1">
      <alignment horizontal="center" wrapText="1"/>
    </xf>
    <xf numFmtId="164" fontId="3" fillId="0" borderId="24" xfId="15" applyNumberFormat="1" applyFont="1" applyBorder="1" applyAlignment="1">
      <alignment horizontal="center" wrapText="1"/>
    </xf>
    <xf numFmtId="164" fontId="3" fillId="0" borderId="2" xfId="15" applyNumberFormat="1" applyFont="1" applyBorder="1" applyAlignment="1">
      <alignment horizontal="center" wrapText="1"/>
    </xf>
    <xf numFmtId="164" fontId="11" fillId="0" borderId="61" xfId="15" applyNumberFormat="1" applyFont="1" applyBorder="1" applyAlignment="1">
      <alignment horizontal="center" vertical="top"/>
    </xf>
    <xf numFmtId="0" fontId="9" fillId="0" borderId="4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9" fillId="0" borderId="50" xfId="0" applyFont="1" applyBorder="1" applyAlignment="1">
      <alignment horizontal="justify" wrapText="1"/>
    </xf>
    <xf numFmtId="164" fontId="3" fillId="0" borderId="0" xfId="15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164" fontId="11" fillId="0" borderId="16" xfId="15" applyNumberFormat="1" applyFont="1" applyBorder="1" applyAlignment="1">
      <alignment horizontal="center"/>
    </xf>
    <xf numFmtId="164" fontId="11" fillId="0" borderId="17" xfId="15" applyNumberFormat="1" applyFont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33" xfId="15" applyNumberFormat="1" applyFont="1" applyBorder="1" applyAlignment="1">
      <alignment horizontal="center"/>
    </xf>
    <xf numFmtId="164" fontId="10" fillId="0" borderId="62" xfId="15" applyNumberFormat="1" applyFont="1" applyBorder="1" applyAlignment="1">
      <alignment horizontal="center"/>
    </xf>
    <xf numFmtId="164" fontId="10" fillId="0" borderId="0" xfId="15" applyNumberFormat="1" applyFont="1" applyAlignment="1">
      <alignment horizontal="center"/>
    </xf>
    <xf numFmtId="0" fontId="10" fillId="0" borderId="63" xfId="0" applyFont="1" applyBorder="1" applyAlignment="1">
      <alignment horizontal="center" vertical="top"/>
    </xf>
    <xf numFmtId="0" fontId="10" fillId="0" borderId="63" xfId="0" applyFont="1" applyBorder="1" applyAlignment="1">
      <alignment horizontal="center" wrapText="1"/>
    </xf>
    <xf numFmtId="164" fontId="10" fillId="0" borderId="63" xfId="15" applyNumberFormat="1" applyFont="1" applyBorder="1" applyAlignment="1">
      <alignment horizontal="center" vertical="top"/>
    </xf>
    <xf numFmtId="164" fontId="10" fillId="0" borderId="64" xfId="15" applyNumberFormat="1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3" fontId="2" fillId="0" borderId="0" xfId="0" applyNumberFormat="1" applyFont="1" applyAlignment="1">
      <alignment vertical="center" wrapText="1"/>
    </xf>
    <xf numFmtId="164" fontId="2" fillId="0" borderId="0" xfId="15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4" fillId="0" borderId="0" xfId="15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49" xfId="15" applyNumberFormat="1" applyFont="1" applyBorder="1" applyAlignment="1">
      <alignment horizontal="center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4" xfId="15" applyNumberFormat="1" applyFont="1" applyBorder="1" applyAlignment="1">
      <alignment horizontal="center" vertical="center" wrapText="1"/>
    </xf>
    <xf numFmtId="3" fontId="2" fillId="0" borderId="50" xfId="15" applyNumberFormat="1" applyFont="1" applyBorder="1" applyAlignment="1">
      <alignment horizontal="center" vertical="center" wrapText="1"/>
    </xf>
    <xf numFmtId="3" fontId="2" fillId="0" borderId="65" xfId="15" applyNumberFormat="1" applyFont="1" applyBorder="1" applyAlignment="1">
      <alignment horizontal="center" vertical="center" wrapText="1"/>
    </xf>
    <xf numFmtId="3" fontId="2" fillId="0" borderId="66" xfId="15" applyNumberFormat="1" applyFont="1" applyBorder="1" applyAlignment="1">
      <alignment horizontal="center" vertical="center" wrapText="1"/>
    </xf>
    <xf numFmtId="3" fontId="2" fillId="0" borderId="61" xfId="15" applyNumberFormat="1" applyFont="1" applyBorder="1" applyAlignment="1">
      <alignment horizontal="center" vertical="center" wrapText="1"/>
    </xf>
    <xf numFmtId="3" fontId="2" fillId="0" borderId="67" xfId="15" applyNumberFormat="1" applyFont="1" applyBorder="1" applyAlignment="1">
      <alignment horizontal="center" vertical="center" wrapText="1"/>
    </xf>
    <xf numFmtId="3" fontId="2" fillId="0" borderId="51" xfId="15" applyNumberFormat="1" applyFont="1" applyBorder="1" applyAlignment="1">
      <alignment horizontal="center" vertical="center" wrapText="1"/>
    </xf>
    <xf numFmtId="3" fontId="2" fillId="0" borderId="53" xfId="15" applyNumberFormat="1" applyFont="1" applyBorder="1" applyAlignment="1">
      <alignment horizontal="center" vertical="center" wrapText="1"/>
    </xf>
    <xf numFmtId="3" fontId="2" fillId="0" borderId="54" xfId="15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  <xf numFmtId="0" fontId="10" fillId="0" borderId="3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0" borderId="3" xfId="0" applyFont="1" applyBorder="1" applyAlignment="1">
      <alignment horizontal="justify" wrapText="1"/>
    </xf>
    <xf numFmtId="0" fontId="10" fillId="0" borderId="36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justify" wrapText="1"/>
    </xf>
    <xf numFmtId="0" fontId="11" fillId="0" borderId="3" xfId="0" applyFont="1" applyBorder="1" applyAlignment="1">
      <alignment horizontal="left"/>
    </xf>
    <xf numFmtId="164" fontId="10" fillId="0" borderId="45" xfId="0" applyNumberFormat="1" applyFont="1" applyBorder="1" applyAlignment="1">
      <alignment horizontal="left" wrapText="1"/>
    </xf>
    <xf numFmtId="0" fontId="10" fillId="0" borderId="57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164" fontId="10" fillId="0" borderId="36" xfId="0" applyNumberFormat="1" applyFont="1" applyBorder="1" applyAlignment="1">
      <alignment horizontal="left" wrapText="1"/>
    </xf>
    <xf numFmtId="164" fontId="10" fillId="0" borderId="24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164" fontId="10" fillId="0" borderId="36" xfId="0" applyNumberFormat="1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horizontal="justify" vertical="top" wrapText="1"/>
    </xf>
    <xf numFmtId="164" fontId="10" fillId="0" borderId="0" xfId="15" applyNumberFormat="1" applyFont="1" applyAlignment="1">
      <alignment horizontal="left" wrapText="1"/>
    </xf>
    <xf numFmtId="164" fontId="10" fillId="0" borderId="24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164" fontId="10" fillId="0" borderId="0" xfId="15" applyNumberFormat="1" applyFont="1" applyAlignment="1">
      <alignment horizontal="center" wrapText="1"/>
    </xf>
    <xf numFmtId="0" fontId="10" fillId="0" borderId="47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10" fillId="0" borderId="71" xfId="0" applyFont="1" applyBorder="1" applyAlignment="1">
      <alignment horizontal="left"/>
    </xf>
    <xf numFmtId="2" fontId="10" fillId="0" borderId="0" xfId="15" applyNumberFormat="1" applyFont="1" applyAlignment="1">
      <alignment horizontal="justify" wrapText="1"/>
    </xf>
    <xf numFmtId="2" fontId="0" fillId="0" borderId="0" xfId="0" applyNumberFormat="1" applyAlignment="1">
      <alignment horizontal="justify"/>
    </xf>
    <xf numFmtId="0" fontId="11" fillId="0" borderId="4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6" fontId="10" fillId="0" borderId="0" xfId="15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61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6" xfId="0" applyFont="1" applyBorder="1" applyAlignment="1">
      <alignment horizontal="justify" wrapText="1"/>
    </xf>
    <xf numFmtId="0" fontId="11" fillId="0" borderId="24" xfId="0" applyFont="1" applyBorder="1" applyAlignment="1">
      <alignment horizontal="justify" wrapText="1"/>
    </xf>
    <xf numFmtId="0" fontId="11" fillId="0" borderId="2" xfId="0" applyFont="1" applyBorder="1" applyAlignment="1">
      <alignment horizontal="justify" wrapText="1"/>
    </xf>
    <xf numFmtId="0" fontId="10" fillId="0" borderId="36" xfId="0" applyFont="1" applyBorder="1" applyAlignment="1">
      <alignment horizontal="justify" wrapText="1"/>
    </xf>
    <xf numFmtId="0" fontId="10" fillId="0" borderId="24" xfId="0" applyFont="1" applyBorder="1" applyAlignment="1">
      <alignment horizontal="justify" wrapText="1"/>
    </xf>
    <xf numFmtId="0" fontId="10" fillId="0" borderId="2" xfId="0" applyFont="1" applyBorder="1" applyAlignment="1">
      <alignment horizontal="justify" wrapText="1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47" xfId="0" applyFont="1" applyBorder="1" applyAlignment="1">
      <alignment horizontal="left" wrapText="1"/>
    </xf>
    <xf numFmtId="0" fontId="11" fillId="0" borderId="70" xfId="0" applyFont="1" applyBorder="1" applyAlignment="1">
      <alignment horizontal="left" wrapText="1"/>
    </xf>
    <xf numFmtId="0" fontId="11" fillId="0" borderId="71" xfId="0" applyFont="1" applyBorder="1" applyAlignment="1">
      <alignment horizontal="left" wrapText="1"/>
    </xf>
    <xf numFmtId="49" fontId="13" fillId="0" borderId="0" xfId="0" applyNumberFormat="1" applyFont="1" applyAlignment="1">
      <alignment horizontal="justify" vertical="top"/>
    </xf>
    <xf numFmtId="49" fontId="10" fillId="0" borderId="0" xfId="0" applyNumberFormat="1" applyFont="1" applyAlignment="1">
      <alignment horizontal="justify" vertical="top"/>
    </xf>
    <xf numFmtId="49" fontId="10" fillId="0" borderId="0" xfId="0" applyNumberFormat="1" applyFont="1" applyAlignment="1">
      <alignment horizontal="justify" vertical="top" wrapText="1"/>
    </xf>
    <xf numFmtId="49" fontId="13" fillId="0" borderId="0" xfId="0" applyNumberFormat="1" applyFont="1" applyAlignment="1">
      <alignment horizontal="justify" vertical="top" wrapText="1"/>
    </xf>
    <xf numFmtId="49" fontId="12" fillId="0" borderId="0" xfId="0" applyNumberFormat="1" applyFont="1" applyAlignment="1">
      <alignment horizontal="justify" vertical="top" wrapText="1"/>
    </xf>
    <xf numFmtId="49" fontId="10" fillId="0" borderId="0" xfId="0" applyNumberFormat="1" applyFont="1" applyAlignment="1">
      <alignment horizontal="left" vertical="top" wrapText="1"/>
    </xf>
    <xf numFmtId="37" fontId="10" fillId="0" borderId="0" xfId="0" applyNumberFormat="1" applyFont="1" applyAlignment="1">
      <alignment horizontal="justify" vertical="top" wrapText="1"/>
    </xf>
    <xf numFmtId="5" fontId="10" fillId="0" borderId="0" xfId="0" applyNumberFormat="1" applyFont="1" applyAlignment="1">
      <alignment horizontal="justify" vertical="top" wrapText="1"/>
    </xf>
    <xf numFmtId="5" fontId="13" fillId="0" borderId="0" xfId="0" applyNumberFormat="1" applyFont="1" applyAlignment="1">
      <alignment horizontal="justify" vertical="top" wrapText="1"/>
    </xf>
    <xf numFmtId="4" fontId="15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0" fillId="0" borderId="0" xfId="0" applyFont="1" applyAlignment="1">
      <alignment vertical="top"/>
    </xf>
    <xf numFmtId="37" fontId="10" fillId="0" borderId="0" xfId="0" applyNumberFormat="1" applyFont="1" applyAlignment="1">
      <alignment horizontal="center" vertical="top" wrapText="1"/>
    </xf>
    <xf numFmtId="8" fontId="15" fillId="0" borderId="0" xfId="0" applyNumberFormat="1" applyFont="1" applyAlignment="1">
      <alignment horizontal="justify" vertical="top" wrapText="1"/>
    </xf>
    <xf numFmtId="8" fontId="10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9" fontId="10" fillId="0" borderId="0" xfId="0" applyNumberFormat="1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38" fontId="10" fillId="0" borderId="0" xfId="0" applyNumberFormat="1" applyFont="1" applyAlignment="1">
      <alignment horizontal="justify" vertical="top" wrapText="1"/>
    </xf>
    <xf numFmtId="38" fontId="16" fillId="0" borderId="0" xfId="0" applyNumberFormat="1" applyFont="1" applyAlignment="1">
      <alignment horizontal="justify" vertical="top" wrapText="1"/>
    </xf>
    <xf numFmtId="49" fontId="10" fillId="0" borderId="0" xfId="0" applyNumberFormat="1" applyFont="1" applyAlignment="1">
      <alignment horizontal="justify" vertical="top" wrapText="1"/>
    </xf>
    <xf numFmtId="8" fontId="10" fillId="0" borderId="0" xfId="0" applyNumberFormat="1" applyFont="1" applyAlignment="1">
      <alignment horizontal="justify" vertical="top" wrapText="1"/>
    </xf>
    <xf numFmtId="0" fontId="10" fillId="0" borderId="0" xfId="0" applyNumberFormat="1" applyFont="1" applyAlignment="1">
      <alignment horizontal="justify" vertical="top" wrapText="1"/>
    </xf>
    <xf numFmtId="49" fontId="16" fillId="0" borderId="0" xfId="0" applyNumberFormat="1" applyFont="1" applyAlignment="1">
      <alignment horizontal="justify" vertical="top" wrapText="1"/>
    </xf>
    <xf numFmtId="0" fontId="15" fillId="0" borderId="0" xfId="0" applyNumberFormat="1" applyFont="1" applyAlignment="1">
      <alignment horizontal="justify" vertical="top" wrapText="1"/>
    </xf>
    <xf numFmtId="0" fontId="15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justify" vertical="top" wrapText="1"/>
    </xf>
    <xf numFmtId="2" fontId="15" fillId="0" borderId="0" xfId="0" applyNumberFormat="1" applyFont="1" applyAlignment="1">
      <alignment horizontal="left" vertical="top" wrapText="1"/>
    </xf>
    <xf numFmtId="2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2" fontId="15" fillId="0" borderId="0" xfId="0" applyNumberFormat="1" applyFont="1" applyAlignment="1">
      <alignment horizontal="justify" vertical="top" wrapText="1"/>
    </xf>
    <xf numFmtId="2" fontId="10" fillId="0" borderId="0" xfId="0" applyNumberFormat="1" applyFont="1" applyAlignment="1">
      <alignment horizontal="justify" vertical="top" wrapText="1"/>
    </xf>
    <xf numFmtId="166" fontId="10" fillId="0" borderId="0" xfId="0" applyNumberFormat="1" applyFont="1" applyAlignment="1">
      <alignment horizontal="left" vertical="top" wrapText="1"/>
    </xf>
    <xf numFmtId="164" fontId="10" fillId="0" borderId="0" xfId="15" applyNumberFormat="1" applyFont="1" applyAlignment="1">
      <alignment horizontal="left" vertical="top"/>
    </xf>
    <xf numFmtId="49" fontId="10" fillId="0" borderId="61" xfId="0" applyNumberFormat="1" applyFont="1" applyBorder="1" applyAlignment="1">
      <alignment horizontal="center" vertical="top" wrapText="1"/>
    </xf>
    <xf numFmtId="164" fontId="10" fillId="0" borderId="51" xfId="15" applyNumberFormat="1" applyFont="1" applyBorder="1" applyAlignment="1">
      <alignment horizontal="center" vertical="top"/>
    </xf>
    <xf numFmtId="164" fontId="10" fillId="0" borderId="54" xfId="15" applyNumberFormat="1" applyFont="1" applyBorder="1" applyAlignment="1">
      <alignment horizontal="center" vertical="top"/>
    </xf>
    <xf numFmtId="164" fontId="10" fillId="0" borderId="60" xfId="15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2095500</xdr:colOff>
      <xdr:row>14</xdr:row>
      <xdr:rowOff>0</xdr:rowOff>
    </xdr:from>
    <xdr:to>
      <xdr:col>4</xdr:col>
      <xdr:colOff>571500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3800475" y="241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2095500</xdr:colOff>
      <xdr:row>14</xdr:row>
      <xdr:rowOff>0</xdr:rowOff>
    </xdr:from>
    <xdr:to>
      <xdr:col>4</xdr:col>
      <xdr:colOff>571500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2419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2">
      <selection activeCell="H35" sqref="H35"/>
    </sheetView>
  </sheetViews>
  <sheetFormatPr defaultColWidth="9.140625" defaultRowHeight="12.75"/>
  <cols>
    <col min="1" max="1" width="16.28125" style="473" customWidth="1"/>
    <col min="2" max="2" width="10.57421875" style="473" customWidth="1"/>
    <col min="3" max="3" width="8.7109375" style="474" customWidth="1"/>
    <col min="4" max="4" width="9.7109375" style="474" customWidth="1"/>
    <col min="5" max="5" width="9.00390625" style="474" customWidth="1"/>
    <col min="6" max="6" width="8.421875" style="432" customWidth="1"/>
    <col min="7" max="7" width="9.00390625" style="423" customWidth="1"/>
    <col min="8" max="9" width="8.28125" style="501" customWidth="1"/>
    <col min="10" max="10" width="9.8515625" style="423" customWidth="1"/>
    <col min="11" max="11" width="19.28125" style="413" hidden="1" customWidth="1"/>
    <col min="12" max="13" width="9.7109375" style="413" customWidth="1"/>
    <col min="14" max="14" width="9.8515625" style="413" customWidth="1"/>
    <col min="15" max="15" width="8.7109375" style="413" customWidth="1"/>
    <col min="16" max="16" width="23.57421875" style="413" customWidth="1"/>
    <col min="17" max="16384" width="19.28125" style="413" customWidth="1"/>
  </cols>
  <sheetData>
    <row r="1" spans="1:15" ht="9.75" hidden="1">
      <c r="A1" s="404"/>
      <c r="B1" s="404"/>
      <c r="C1" s="405"/>
      <c r="D1" s="405"/>
      <c r="E1" s="405"/>
      <c r="F1" s="406"/>
      <c r="G1" s="407"/>
      <c r="H1" s="408"/>
      <c r="I1" s="409"/>
      <c r="J1" s="410"/>
      <c r="K1" s="411"/>
      <c r="L1" s="412"/>
      <c r="M1" s="412"/>
      <c r="N1" s="412"/>
      <c r="O1" s="412"/>
    </row>
    <row r="2" spans="1:16" ht="9.75">
      <c r="A2" s="414"/>
      <c r="B2" s="414"/>
      <c r="C2" s="415"/>
      <c r="D2" s="415"/>
      <c r="E2" s="415"/>
      <c r="F2" s="416"/>
      <c r="G2" s="417"/>
      <c r="H2" s="418"/>
      <c r="I2" s="418"/>
      <c r="J2" s="417"/>
      <c r="K2" s="419"/>
      <c r="L2" s="546" t="s">
        <v>339</v>
      </c>
      <c r="M2" s="546"/>
      <c r="N2" s="546"/>
      <c r="O2" s="546"/>
      <c r="P2" s="420"/>
    </row>
    <row r="3" spans="1:16" ht="9.75">
      <c r="A3" s="414"/>
      <c r="B3" s="414"/>
      <c r="C3" s="415"/>
      <c r="D3" s="415"/>
      <c r="E3" s="415"/>
      <c r="F3" s="416"/>
      <c r="G3" s="417"/>
      <c r="H3" s="418"/>
      <c r="I3" s="418"/>
      <c r="J3" s="417"/>
      <c r="K3" s="419"/>
      <c r="L3" s="546" t="s">
        <v>369</v>
      </c>
      <c r="M3" s="546"/>
      <c r="N3" s="546"/>
      <c r="O3" s="546"/>
      <c r="P3" s="420"/>
    </row>
    <row r="4" spans="1:16" ht="9.75">
      <c r="A4" s="414"/>
      <c r="B4" s="414"/>
      <c r="C4" s="415"/>
      <c r="D4" s="415"/>
      <c r="E4" s="415"/>
      <c r="F4" s="416"/>
      <c r="G4" s="417"/>
      <c r="H4" s="418"/>
      <c r="I4" s="418"/>
      <c r="J4" s="417"/>
      <c r="K4" s="419"/>
      <c r="L4" s="546" t="s">
        <v>1</v>
      </c>
      <c r="M4" s="546"/>
      <c r="N4" s="546"/>
      <c r="O4" s="546"/>
      <c r="P4" s="420"/>
    </row>
    <row r="5" spans="1:16" ht="9.75">
      <c r="A5" s="414"/>
      <c r="B5" s="414"/>
      <c r="C5" s="415"/>
      <c r="D5" s="415"/>
      <c r="E5" s="415"/>
      <c r="F5" s="416"/>
      <c r="G5" s="417"/>
      <c r="H5" s="418"/>
      <c r="I5" s="418"/>
      <c r="J5" s="417"/>
      <c r="K5" s="419"/>
      <c r="L5" s="546" t="s">
        <v>366</v>
      </c>
      <c r="M5" s="546"/>
      <c r="N5" s="546"/>
      <c r="O5" s="546"/>
      <c r="P5" s="420"/>
    </row>
    <row r="6" spans="1:16" ht="12" customHeight="1" thickBot="1">
      <c r="A6" s="552" t="s">
        <v>302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420"/>
    </row>
    <row r="7" spans="1:16" s="422" customFormat="1" ht="20.25" customHeight="1" thickTop="1">
      <c r="A7" s="553" t="s">
        <v>303</v>
      </c>
      <c r="B7" s="553" t="s">
        <v>304</v>
      </c>
      <c r="C7" s="553" t="s">
        <v>305</v>
      </c>
      <c r="D7" s="553" t="s">
        <v>306</v>
      </c>
      <c r="E7" s="556" t="s">
        <v>307</v>
      </c>
      <c r="F7" s="557"/>
      <c r="G7" s="557"/>
      <c r="H7" s="557"/>
      <c r="I7" s="557"/>
      <c r="J7" s="557"/>
      <c r="K7" s="557"/>
      <c r="L7" s="557"/>
      <c r="M7" s="557"/>
      <c r="N7" s="557"/>
      <c r="O7" s="539"/>
      <c r="P7" s="421"/>
    </row>
    <row r="8" spans="1:16" s="423" customFormat="1" ht="12" customHeight="1">
      <c r="A8" s="554"/>
      <c r="B8" s="554"/>
      <c r="C8" s="554"/>
      <c r="D8" s="554"/>
      <c r="E8" s="540" t="s">
        <v>308</v>
      </c>
      <c r="F8" s="541"/>
      <c r="G8" s="541"/>
      <c r="H8" s="541"/>
      <c r="I8" s="542"/>
      <c r="J8" s="543">
        <v>2007</v>
      </c>
      <c r="L8" s="563">
        <v>2008</v>
      </c>
      <c r="M8" s="563">
        <v>2009</v>
      </c>
      <c r="N8" s="563">
        <v>2010</v>
      </c>
      <c r="O8" s="566" t="s">
        <v>309</v>
      </c>
      <c r="P8" s="424"/>
    </row>
    <row r="9" spans="1:16" s="423" customFormat="1" ht="12" customHeight="1">
      <c r="A9" s="554"/>
      <c r="B9" s="554"/>
      <c r="C9" s="554"/>
      <c r="D9" s="554"/>
      <c r="E9" s="558" t="s">
        <v>165</v>
      </c>
      <c r="F9" s="549" t="s">
        <v>310</v>
      </c>
      <c r="G9" s="550"/>
      <c r="H9" s="550"/>
      <c r="I9" s="551"/>
      <c r="J9" s="544"/>
      <c r="L9" s="564"/>
      <c r="M9" s="564"/>
      <c r="N9" s="564"/>
      <c r="O9" s="567"/>
      <c r="P9" s="424"/>
    </row>
    <row r="10" spans="1:16" s="428" customFormat="1" ht="16.5" customHeight="1">
      <c r="A10" s="555"/>
      <c r="B10" s="555"/>
      <c r="C10" s="555"/>
      <c r="D10" s="555"/>
      <c r="E10" s="559"/>
      <c r="F10" s="425" t="s">
        <v>104</v>
      </c>
      <c r="G10" s="425" t="s">
        <v>311</v>
      </c>
      <c r="H10" s="426" t="s">
        <v>312</v>
      </c>
      <c r="I10" s="427" t="s">
        <v>313</v>
      </c>
      <c r="J10" s="545"/>
      <c r="L10" s="565"/>
      <c r="M10" s="565"/>
      <c r="N10" s="565"/>
      <c r="O10" s="560"/>
      <c r="P10" s="429"/>
    </row>
    <row r="11" spans="1:16" ht="9.75">
      <c r="A11" s="430">
        <v>1</v>
      </c>
      <c r="B11" s="430">
        <v>2</v>
      </c>
      <c r="C11" s="431">
        <v>3</v>
      </c>
      <c r="D11" s="432">
        <v>4</v>
      </c>
      <c r="E11" s="433">
        <v>5</v>
      </c>
      <c r="F11" s="434">
        <v>6</v>
      </c>
      <c r="G11" s="435">
        <v>7</v>
      </c>
      <c r="H11" s="436">
        <v>8</v>
      </c>
      <c r="I11" s="437">
        <v>9</v>
      </c>
      <c r="J11" s="435">
        <v>10</v>
      </c>
      <c r="K11" s="438"/>
      <c r="L11" s="438">
        <v>11</v>
      </c>
      <c r="M11" s="438">
        <v>12</v>
      </c>
      <c r="N11" s="438">
        <v>13</v>
      </c>
      <c r="O11" s="439">
        <v>14</v>
      </c>
      <c r="P11" s="420"/>
    </row>
    <row r="12" spans="1:16" ht="9.75">
      <c r="A12" s="430" t="s">
        <v>314</v>
      </c>
      <c r="B12" s="430"/>
      <c r="C12" s="431"/>
      <c r="D12" s="434">
        <f>D13+D14+D15+D16+D17+D19+D20+D21</f>
        <v>5337692</v>
      </c>
      <c r="E12" s="434">
        <f>SUM(E13:E20)</f>
        <v>1417635</v>
      </c>
      <c r="F12" s="434">
        <f>SUM(F13:F20)</f>
        <v>330000</v>
      </c>
      <c r="G12" s="434">
        <f>SUM(G13:G20)</f>
        <v>376630</v>
      </c>
      <c r="H12" s="434">
        <f>SUM(H13:H20)</f>
        <v>368355</v>
      </c>
      <c r="I12" s="434">
        <f>SUM(I13:I20)</f>
        <v>342650</v>
      </c>
      <c r="J12" s="434">
        <f aca="true" t="shared" si="0" ref="J12:O12">SUM(J13:J21)</f>
        <v>1356773</v>
      </c>
      <c r="K12" s="434">
        <f t="shared" si="0"/>
        <v>0</v>
      </c>
      <c r="L12" s="434">
        <f t="shared" si="0"/>
        <v>1186772</v>
      </c>
      <c r="M12" s="434">
        <f t="shared" si="0"/>
        <v>918838</v>
      </c>
      <c r="N12" s="434">
        <f t="shared" si="0"/>
        <v>863776</v>
      </c>
      <c r="O12" s="440">
        <f t="shared" si="0"/>
        <v>1018643</v>
      </c>
      <c r="P12" s="420"/>
    </row>
    <row r="13" spans="1:16" ht="15.75" customHeight="1">
      <c r="A13" s="441" t="s">
        <v>315</v>
      </c>
      <c r="B13" s="442" t="s">
        <v>316</v>
      </c>
      <c r="C13" s="443" t="s">
        <v>317</v>
      </c>
      <c r="D13" s="444">
        <v>287400</v>
      </c>
      <c r="E13" s="444">
        <f aca="true" t="shared" si="1" ref="E13:E22">SUM(F13:I13)</f>
        <v>350400</v>
      </c>
      <c r="F13" s="445">
        <v>87600</v>
      </c>
      <c r="G13" s="446">
        <v>87600</v>
      </c>
      <c r="H13" s="447">
        <v>87600</v>
      </c>
      <c r="I13" s="448">
        <v>87600</v>
      </c>
      <c r="J13" s="447">
        <v>287400</v>
      </c>
      <c r="K13" s="449"/>
      <c r="L13" s="446"/>
      <c r="M13" s="449"/>
      <c r="N13" s="449"/>
      <c r="O13" s="450"/>
      <c r="P13" s="420"/>
    </row>
    <row r="14" spans="1:16" ht="15.75" customHeight="1">
      <c r="A14" s="441" t="s">
        <v>318</v>
      </c>
      <c r="B14" s="442" t="s">
        <v>316</v>
      </c>
      <c r="C14" s="443" t="s">
        <v>319</v>
      </c>
      <c r="D14" s="444"/>
      <c r="E14" s="444">
        <f t="shared" si="1"/>
        <v>178800</v>
      </c>
      <c r="F14" s="445">
        <v>75300</v>
      </c>
      <c r="G14" s="446">
        <v>75300</v>
      </c>
      <c r="H14" s="447">
        <v>28200</v>
      </c>
      <c r="I14" s="448"/>
      <c r="J14" s="447"/>
      <c r="K14" s="449"/>
      <c r="L14" s="449"/>
      <c r="M14" s="449"/>
      <c r="N14" s="449"/>
      <c r="O14" s="450"/>
      <c r="P14" s="420"/>
    </row>
    <row r="15" spans="1:16" ht="29.25">
      <c r="A15" s="441" t="s">
        <v>315</v>
      </c>
      <c r="B15" s="442" t="s">
        <v>320</v>
      </c>
      <c r="C15" s="443" t="s">
        <v>321</v>
      </c>
      <c r="D15" s="444">
        <v>489600</v>
      </c>
      <c r="E15" s="444">
        <f t="shared" si="1"/>
        <v>244800</v>
      </c>
      <c r="F15" s="445">
        <v>61200</v>
      </c>
      <c r="G15" s="446">
        <v>61200</v>
      </c>
      <c r="H15" s="447">
        <v>61200</v>
      </c>
      <c r="I15" s="448">
        <v>61200</v>
      </c>
      <c r="J15" s="447">
        <v>244800</v>
      </c>
      <c r="K15" s="449"/>
      <c r="L15" s="446">
        <v>244800</v>
      </c>
      <c r="M15" s="446"/>
      <c r="N15" s="446"/>
      <c r="O15" s="450"/>
      <c r="P15" s="420"/>
    </row>
    <row r="16" spans="1:16" ht="26.25" customHeight="1">
      <c r="A16" s="451" t="s">
        <v>318</v>
      </c>
      <c r="B16" s="401" t="s">
        <v>320</v>
      </c>
      <c r="C16" s="452" t="s">
        <v>322</v>
      </c>
      <c r="D16" s="453">
        <v>1976800</v>
      </c>
      <c r="E16" s="453">
        <f t="shared" si="1"/>
        <v>423600</v>
      </c>
      <c r="F16" s="454">
        <v>105900</v>
      </c>
      <c r="G16" s="455">
        <v>105900</v>
      </c>
      <c r="H16" s="456">
        <v>105900</v>
      </c>
      <c r="I16" s="457">
        <v>105900</v>
      </c>
      <c r="J16" s="456">
        <v>423600</v>
      </c>
      <c r="K16" s="458"/>
      <c r="L16" s="455">
        <v>423600</v>
      </c>
      <c r="M16" s="455">
        <v>423600</v>
      </c>
      <c r="N16" s="455">
        <v>423600</v>
      </c>
      <c r="O16" s="459">
        <v>282400</v>
      </c>
      <c r="P16" s="460"/>
    </row>
    <row r="17" spans="1:16" ht="11.25" customHeight="1">
      <c r="A17" s="451" t="s">
        <v>323</v>
      </c>
      <c r="B17" s="401" t="s">
        <v>316</v>
      </c>
      <c r="C17" s="461">
        <v>2005</v>
      </c>
      <c r="D17" s="453">
        <v>1247800</v>
      </c>
      <c r="E17" s="453">
        <f t="shared" si="1"/>
        <v>71810</v>
      </c>
      <c r="F17" s="454"/>
      <c r="G17" s="455"/>
      <c r="H17" s="456">
        <v>16760</v>
      </c>
      <c r="I17" s="457">
        <v>55050</v>
      </c>
      <c r="J17" s="456">
        <v>221500</v>
      </c>
      <c r="K17" s="458"/>
      <c r="L17" s="455">
        <v>221500</v>
      </c>
      <c r="M17" s="455">
        <v>221500</v>
      </c>
      <c r="N17" s="455">
        <v>221500</v>
      </c>
      <c r="O17" s="459">
        <v>368910</v>
      </c>
      <c r="P17" s="460"/>
    </row>
    <row r="18" spans="1:16" ht="11.25" customHeight="1">
      <c r="A18" s="462" t="s">
        <v>324</v>
      </c>
      <c r="B18" s="400"/>
      <c r="C18" s="463">
        <v>2006</v>
      </c>
      <c r="D18" s="464">
        <v>272059</v>
      </c>
      <c r="E18" s="464"/>
      <c r="F18" s="465"/>
      <c r="G18" s="466"/>
      <c r="H18" s="467"/>
      <c r="I18" s="468"/>
      <c r="J18" s="467"/>
      <c r="K18" s="469"/>
      <c r="L18" s="466"/>
      <c r="M18" s="466"/>
      <c r="N18" s="466"/>
      <c r="O18" s="470"/>
      <c r="P18" s="460"/>
    </row>
    <row r="19" spans="1:16" ht="11.25" customHeight="1">
      <c r="A19" s="441" t="s">
        <v>323</v>
      </c>
      <c r="B19" s="442"/>
      <c r="C19" s="471">
        <v>2006</v>
      </c>
      <c r="D19" s="444">
        <v>500000</v>
      </c>
      <c r="E19" s="444"/>
      <c r="F19" s="445"/>
      <c r="G19" s="446"/>
      <c r="H19" s="447"/>
      <c r="I19" s="448"/>
      <c r="J19" s="447">
        <v>31248</v>
      </c>
      <c r="K19" s="449"/>
      <c r="L19" s="446">
        <v>124992</v>
      </c>
      <c r="M19" s="446">
        <v>124992</v>
      </c>
      <c r="N19" s="446">
        <v>124992</v>
      </c>
      <c r="O19" s="472">
        <v>93776</v>
      </c>
      <c r="P19" s="460"/>
    </row>
    <row r="20" spans="1:16" ht="23.25" customHeight="1">
      <c r="A20" s="441" t="s">
        <v>325</v>
      </c>
      <c r="B20" s="442" t="s">
        <v>326</v>
      </c>
      <c r="C20" s="471" t="s">
        <v>327</v>
      </c>
      <c r="D20" s="444">
        <v>670294</v>
      </c>
      <c r="E20" s="444">
        <v>148225</v>
      </c>
      <c r="F20" s="445"/>
      <c r="G20" s="446">
        <v>46630</v>
      </c>
      <c r="H20" s="447">
        <v>68695</v>
      </c>
      <c r="I20" s="448">
        <v>32900</v>
      </c>
      <c r="J20" s="447">
        <v>148225</v>
      </c>
      <c r="K20" s="449"/>
      <c r="L20" s="446">
        <v>148186</v>
      </c>
      <c r="M20" s="446">
        <v>125062</v>
      </c>
      <c r="N20" s="446">
        <v>70000</v>
      </c>
      <c r="O20" s="472">
        <v>178821</v>
      </c>
      <c r="P20" s="460"/>
    </row>
    <row r="21" spans="1:16" ht="25.5" customHeight="1">
      <c r="A21" s="441" t="s">
        <v>328</v>
      </c>
      <c r="B21" s="442" t="s">
        <v>326</v>
      </c>
      <c r="C21" s="471" t="s">
        <v>329</v>
      </c>
      <c r="D21" s="444">
        <v>165798</v>
      </c>
      <c r="E21" s="444"/>
      <c r="F21" s="445"/>
      <c r="G21" s="446"/>
      <c r="H21" s="447"/>
      <c r="I21" s="448"/>
      <c r="J21" s="447"/>
      <c r="K21" s="449"/>
      <c r="L21" s="446">
        <v>23694</v>
      </c>
      <c r="M21" s="446">
        <v>23684</v>
      </c>
      <c r="N21" s="446">
        <v>23684</v>
      </c>
      <c r="O21" s="472">
        <v>94736</v>
      </c>
      <c r="P21" s="460"/>
    </row>
    <row r="22" spans="1:19" ht="18.75" customHeight="1">
      <c r="A22" s="473" t="s">
        <v>330</v>
      </c>
      <c r="D22" s="475">
        <f>SUM(J22+L22+M22+N22+O22)</f>
        <v>1203821</v>
      </c>
      <c r="E22" s="475">
        <f t="shared" si="1"/>
        <v>329127</v>
      </c>
      <c r="F22" s="475">
        <v>82281</v>
      </c>
      <c r="G22" s="475">
        <v>82282</v>
      </c>
      <c r="H22" s="475">
        <v>82282</v>
      </c>
      <c r="I22" s="475">
        <v>82282</v>
      </c>
      <c r="J22" s="475">
        <v>447756</v>
      </c>
      <c r="K22" s="475" t="e">
        <f>SUM(#REF!)</f>
        <v>#REF!</v>
      </c>
      <c r="L22" s="475">
        <v>326057</v>
      </c>
      <c r="M22" s="475">
        <v>222195</v>
      </c>
      <c r="N22" s="475">
        <v>134013</v>
      </c>
      <c r="O22" s="476">
        <v>73800</v>
      </c>
      <c r="P22" s="460"/>
      <c r="Q22" s="460"/>
      <c r="R22" s="460"/>
      <c r="S22" s="460"/>
    </row>
    <row r="23" spans="1:16" ht="14.25" customHeight="1">
      <c r="A23" s="473" t="s">
        <v>331</v>
      </c>
      <c r="C23" s="432"/>
      <c r="D23" s="477"/>
      <c r="E23" s="478"/>
      <c r="F23" s="479"/>
      <c r="G23" s="479"/>
      <c r="H23" s="479"/>
      <c r="I23" s="480"/>
      <c r="J23" s="479"/>
      <c r="O23" s="481"/>
      <c r="P23" s="420"/>
    </row>
    <row r="24" spans="1:16" ht="14.25" customHeight="1">
      <c r="A24" s="482" t="s">
        <v>332</v>
      </c>
      <c r="B24" s="483" t="s">
        <v>333</v>
      </c>
      <c r="C24" s="432"/>
      <c r="D24" s="433">
        <v>2112685</v>
      </c>
      <c r="E24" s="478">
        <f>SUM(F24:I24)</f>
        <v>1113582</v>
      </c>
      <c r="F24" s="479">
        <v>18396</v>
      </c>
      <c r="G24" s="479">
        <v>1058395</v>
      </c>
      <c r="H24" s="479">
        <v>18396</v>
      </c>
      <c r="I24" s="480">
        <v>18395</v>
      </c>
      <c r="J24" s="479">
        <v>124763</v>
      </c>
      <c r="L24" s="423">
        <v>1156801</v>
      </c>
      <c r="M24" s="423">
        <v>74907</v>
      </c>
      <c r="N24" s="423">
        <v>73081</v>
      </c>
      <c r="O24" s="255">
        <v>683133</v>
      </c>
      <c r="P24" s="460"/>
    </row>
    <row r="25" spans="1:16" ht="12.75" customHeight="1">
      <c r="A25" s="484" t="s">
        <v>334</v>
      </c>
      <c r="C25" s="432"/>
      <c r="D25" s="433"/>
      <c r="E25" s="478"/>
      <c r="F25" s="479"/>
      <c r="G25" s="479"/>
      <c r="H25" s="479"/>
      <c r="I25" s="480"/>
      <c r="J25" s="479"/>
      <c r="O25" s="481"/>
      <c r="P25" s="420"/>
    </row>
    <row r="26" spans="1:16" ht="18" customHeight="1">
      <c r="A26" s="473" t="s">
        <v>335</v>
      </c>
      <c r="C26" s="432"/>
      <c r="D26" s="477"/>
      <c r="E26" s="478"/>
      <c r="F26" s="479"/>
      <c r="G26" s="479"/>
      <c r="H26" s="479"/>
      <c r="I26" s="480"/>
      <c r="J26" s="479"/>
      <c r="O26" s="481"/>
      <c r="P26" s="420"/>
    </row>
    <row r="27" spans="1:16" ht="15" customHeight="1">
      <c r="A27" s="473" t="s">
        <v>336</v>
      </c>
      <c r="C27" s="432"/>
      <c r="D27" s="478">
        <f>D24+D23+D12</f>
        <v>7450377</v>
      </c>
      <c r="E27" s="478"/>
      <c r="F27" s="478"/>
      <c r="G27" s="478"/>
      <c r="H27" s="478"/>
      <c r="I27" s="478"/>
      <c r="J27" s="478">
        <f>D27-J12-J24</f>
        <v>5968841</v>
      </c>
      <c r="K27" s="478">
        <f>E27-K12-K24</f>
        <v>0</v>
      </c>
      <c r="L27" s="478">
        <f>J27-L12-L24</f>
        <v>3625268</v>
      </c>
      <c r="M27" s="478">
        <f>L27-M12-M24</f>
        <v>2631523</v>
      </c>
      <c r="N27" s="478">
        <f>M27-N12-N24</f>
        <v>1694666</v>
      </c>
      <c r="O27" s="485">
        <f>N27-O12-O24</f>
        <v>-7110</v>
      </c>
      <c r="P27" s="420"/>
    </row>
    <row r="28" spans="1:16" ht="15" customHeight="1">
      <c r="A28" s="473" t="s">
        <v>337</v>
      </c>
      <c r="C28" s="432"/>
      <c r="D28" s="486">
        <f aca="true" t="shared" si="2" ref="D28:O28">D25+D22</f>
        <v>1203821</v>
      </c>
      <c r="E28" s="486">
        <f t="shared" si="2"/>
        <v>329127</v>
      </c>
      <c r="F28" s="486">
        <f t="shared" si="2"/>
        <v>82281</v>
      </c>
      <c r="G28" s="486">
        <f t="shared" si="2"/>
        <v>82282</v>
      </c>
      <c r="H28" s="486">
        <f t="shared" si="2"/>
        <v>82282</v>
      </c>
      <c r="I28" s="486">
        <f t="shared" si="2"/>
        <v>82282</v>
      </c>
      <c r="J28" s="486">
        <f t="shared" si="2"/>
        <v>447756</v>
      </c>
      <c r="K28" s="486" t="e">
        <f t="shared" si="2"/>
        <v>#REF!</v>
      </c>
      <c r="L28" s="486">
        <f t="shared" si="2"/>
        <v>326057</v>
      </c>
      <c r="M28" s="486">
        <f t="shared" si="2"/>
        <v>222195</v>
      </c>
      <c r="N28" s="486">
        <f t="shared" si="2"/>
        <v>134013</v>
      </c>
      <c r="O28" s="487">
        <f t="shared" si="2"/>
        <v>73800</v>
      </c>
      <c r="P28" s="420"/>
    </row>
    <row r="29" spans="1:16" ht="15.75" customHeight="1">
      <c r="A29" s="473" t="s">
        <v>338</v>
      </c>
      <c r="C29" s="432"/>
      <c r="D29" s="486">
        <v>48869359</v>
      </c>
      <c r="E29" s="486"/>
      <c r="F29" s="486"/>
      <c r="G29" s="486"/>
      <c r="H29" s="486"/>
      <c r="I29" s="488"/>
      <c r="J29" s="486">
        <v>46000000</v>
      </c>
      <c r="K29" s="486"/>
      <c r="L29" s="486">
        <v>47000000</v>
      </c>
      <c r="M29" s="486">
        <v>48000000</v>
      </c>
      <c r="N29" s="486">
        <v>49000000</v>
      </c>
      <c r="O29" s="487"/>
      <c r="P29" s="420"/>
    </row>
    <row r="30" spans="1:16" ht="27.75" customHeight="1">
      <c r="A30" s="473" t="s">
        <v>341</v>
      </c>
      <c r="D30" s="489">
        <f>(E12+E24+E28)/D29*100</f>
        <v>5.853041780228793</v>
      </c>
      <c r="E30" s="489"/>
      <c r="F30" s="489"/>
      <c r="G30" s="489"/>
      <c r="H30" s="489"/>
      <c r="I30" s="489"/>
      <c r="J30" s="489">
        <f>(J12+J24+J25+J28)/J29*100</f>
        <v>4.194113043478261</v>
      </c>
      <c r="K30" s="489" t="e">
        <f>(K12+K24++#REF!+K25+K28)/K29*100</f>
        <v>#REF!</v>
      </c>
      <c r="L30" s="489">
        <f>(L12+L24+L25+L28)/L29*100</f>
        <v>5.680063829787234</v>
      </c>
      <c r="M30" s="489">
        <f>(M12+M24+M25+M28)/M29*100</f>
        <v>2.5332083333333335</v>
      </c>
      <c r="N30" s="489">
        <f>(N12+N24+N25+N28)/N29*100</f>
        <v>2.1854489795918366</v>
      </c>
      <c r="O30" s="490"/>
      <c r="P30" s="420"/>
    </row>
    <row r="31" spans="1:16" ht="30.75" customHeight="1" thickBot="1">
      <c r="A31" s="491" t="s">
        <v>342</v>
      </c>
      <c r="B31" s="491"/>
      <c r="C31" s="492"/>
      <c r="D31" s="493">
        <f>D27/D29*100</f>
        <v>15.245497695191787</v>
      </c>
      <c r="E31" s="493"/>
      <c r="F31" s="494"/>
      <c r="G31" s="494"/>
      <c r="H31" s="494"/>
      <c r="I31" s="494"/>
      <c r="J31" s="493">
        <f>J27/J29*100</f>
        <v>12.975741304347826</v>
      </c>
      <c r="K31" s="493" t="e">
        <f>K27/K29*100</f>
        <v>#DIV/0!</v>
      </c>
      <c r="L31" s="493">
        <f>L27/L29*100</f>
        <v>7.713336170212766</v>
      </c>
      <c r="M31" s="493">
        <f>M27/M29*100</f>
        <v>5.482339583333333</v>
      </c>
      <c r="N31" s="493">
        <f>N27/N29*100</f>
        <v>3.458502040816327</v>
      </c>
      <c r="O31" s="495"/>
      <c r="P31" s="420"/>
    </row>
    <row r="32" spans="1:16" ht="29.25" customHeight="1" thickTop="1">
      <c r="A32" s="561"/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420"/>
    </row>
    <row r="33" spans="1:15" ht="9.75">
      <c r="A33" s="414"/>
      <c r="B33" s="414"/>
      <c r="C33" s="415"/>
      <c r="D33" s="415"/>
      <c r="E33" s="415"/>
      <c r="F33" s="416"/>
      <c r="G33" s="417"/>
      <c r="H33" s="418"/>
      <c r="I33" s="418"/>
      <c r="J33" s="417"/>
      <c r="K33" s="496"/>
      <c r="L33" s="419"/>
      <c r="M33" s="419"/>
      <c r="N33" s="419"/>
      <c r="O33" s="419"/>
    </row>
    <row r="34" spans="1:15" ht="9.75">
      <c r="A34" s="414"/>
      <c r="B34" s="414"/>
      <c r="C34" s="415"/>
      <c r="D34" s="415"/>
      <c r="E34" s="415"/>
      <c r="F34" s="416"/>
      <c r="G34" s="562"/>
      <c r="H34" s="562"/>
      <c r="I34" s="562"/>
      <c r="J34" s="562"/>
      <c r="K34" s="497"/>
      <c r="L34" s="419"/>
      <c r="M34" s="419"/>
      <c r="N34" s="419"/>
      <c r="O34" s="419"/>
    </row>
    <row r="35" spans="1:15" ht="9.75">
      <c r="A35" s="414"/>
      <c r="B35" s="414"/>
      <c r="C35" s="415"/>
      <c r="D35" s="415"/>
      <c r="E35" s="415"/>
      <c r="F35" s="416"/>
      <c r="G35" s="417"/>
      <c r="H35" s="418"/>
      <c r="I35" s="418"/>
      <c r="J35" s="417"/>
      <c r="K35" s="497"/>
      <c r="L35" s="419"/>
      <c r="M35" s="419"/>
      <c r="N35" s="419"/>
      <c r="O35" s="419"/>
    </row>
    <row r="36" spans="1:15" ht="9.75">
      <c r="A36" s="414"/>
      <c r="B36" s="414"/>
      <c r="C36" s="415"/>
      <c r="D36" s="415"/>
      <c r="E36" s="415"/>
      <c r="F36" s="416"/>
      <c r="G36" s="417"/>
      <c r="H36" s="418"/>
      <c r="I36" s="418"/>
      <c r="J36" s="417"/>
      <c r="K36" s="497"/>
      <c r="L36" s="419"/>
      <c r="M36" s="419"/>
      <c r="N36" s="419"/>
      <c r="O36" s="419"/>
    </row>
    <row r="37" spans="1:15" ht="9.75">
      <c r="A37" s="414"/>
      <c r="B37" s="414"/>
      <c r="C37" s="415"/>
      <c r="D37" s="415"/>
      <c r="E37" s="415"/>
      <c r="F37" s="416"/>
      <c r="G37" s="417"/>
      <c r="H37" s="418"/>
      <c r="I37" s="418"/>
      <c r="J37" s="417"/>
      <c r="K37" s="497"/>
      <c r="L37" s="419"/>
      <c r="M37" s="419"/>
      <c r="N37" s="419"/>
      <c r="O37" s="419"/>
    </row>
    <row r="38" spans="1:15" ht="9.75">
      <c r="A38" s="414"/>
      <c r="B38" s="414"/>
      <c r="C38" s="415"/>
      <c r="D38" s="415"/>
      <c r="E38" s="415"/>
      <c r="F38" s="416"/>
      <c r="G38" s="417"/>
      <c r="H38" s="418"/>
      <c r="I38" s="418"/>
      <c r="J38" s="417"/>
      <c r="K38" s="497"/>
      <c r="L38" s="419"/>
      <c r="M38" s="419"/>
      <c r="N38" s="419"/>
      <c r="O38" s="419"/>
    </row>
    <row r="39" spans="1:26" ht="9.75">
      <c r="A39" s="414"/>
      <c r="B39" s="414"/>
      <c r="C39" s="415"/>
      <c r="D39" s="415"/>
      <c r="E39" s="415"/>
      <c r="F39" s="416"/>
      <c r="G39" s="417"/>
      <c r="H39" s="418"/>
      <c r="I39" s="418"/>
      <c r="J39" s="417"/>
      <c r="K39" s="498"/>
      <c r="L39" s="419"/>
      <c r="M39" s="419"/>
      <c r="N39" s="419"/>
      <c r="O39" s="419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</row>
    <row r="40" spans="1:26" ht="9.75">
      <c r="A40" s="414"/>
      <c r="B40" s="414"/>
      <c r="C40" s="415"/>
      <c r="D40" s="415"/>
      <c r="E40" s="415"/>
      <c r="F40" s="416"/>
      <c r="G40" s="417"/>
      <c r="H40" s="418"/>
      <c r="I40" s="418"/>
      <c r="J40" s="417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</row>
    <row r="41" spans="1:26" ht="9.75">
      <c r="A41" s="414"/>
      <c r="B41" s="414"/>
      <c r="C41" s="415"/>
      <c r="D41" s="415"/>
      <c r="E41" s="415"/>
      <c r="F41" s="416"/>
      <c r="G41" s="417"/>
      <c r="H41" s="418"/>
      <c r="I41" s="418"/>
      <c r="J41" s="417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</row>
    <row r="42" spans="1:26" ht="9.75">
      <c r="A42" s="414"/>
      <c r="B42" s="414"/>
      <c r="C42" s="415"/>
      <c r="D42" s="415"/>
      <c r="E42" s="415"/>
      <c r="F42" s="416"/>
      <c r="G42" s="417"/>
      <c r="H42" s="418"/>
      <c r="I42" s="418"/>
      <c r="J42" s="417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</row>
    <row r="43" spans="1:26" ht="9.75">
      <c r="A43" s="414"/>
      <c r="B43" s="414"/>
      <c r="C43" s="415"/>
      <c r="D43" s="415"/>
      <c r="E43" s="415"/>
      <c r="F43" s="416"/>
      <c r="G43" s="417"/>
      <c r="H43" s="418"/>
      <c r="I43" s="418"/>
      <c r="J43" s="417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</row>
    <row r="44" spans="1:26" ht="9.75">
      <c r="A44" s="414"/>
      <c r="B44" s="414"/>
      <c r="C44" s="415"/>
      <c r="D44" s="415"/>
      <c r="E44" s="415"/>
      <c r="F44" s="416"/>
      <c r="G44" s="417"/>
      <c r="H44" s="418"/>
      <c r="I44" s="418"/>
      <c r="J44" s="417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</row>
    <row r="45" spans="1:26" ht="9.75">
      <c r="A45" s="414"/>
      <c r="B45" s="414"/>
      <c r="C45" s="415"/>
      <c r="D45" s="415"/>
      <c r="E45" s="415"/>
      <c r="F45" s="416"/>
      <c r="G45" s="417"/>
      <c r="H45" s="418"/>
      <c r="I45" s="418"/>
      <c r="J45" s="417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</row>
    <row r="46" spans="1:26" ht="9.75">
      <c r="A46" s="414"/>
      <c r="B46" s="414"/>
      <c r="C46" s="415"/>
      <c r="D46" s="415"/>
      <c r="E46" s="415"/>
      <c r="F46" s="416"/>
      <c r="G46" s="417"/>
      <c r="H46" s="418"/>
      <c r="I46" s="418"/>
      <c r="J46" s="417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</row>
    <row r="47" spans="1:26" ht="9.75">
      <c r="A47" s="414"/>
      <c r="B47" s="414"/>
      <c r="C47" s="415"/>
      <c r="D47" s="415"/>
      <c r="E47" s="415"/>
      <c r="F47" s="416"/>
      <c r="G47" s="417"/>
      <c r="H47" s="418"/>
      <c r="I47" s="418"/>
      <c r="J47" s="417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</row>
    <row r="48" spans="1:26" ht="9.75">
      <c r="A48" s="414"/>
      <c r="B48" s="414"/>
      <c r="C48" s="415"/>
      <c r="D48" s="415"/>
      <c r="E48" s="415"/>
      <c r="F48" s="416"/>
      <c r="G48" s="417"/>
      <c r="H48" s="418"/>
      <c r="I48" s="418"/>
      <c r="J48" s="417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</row>
    <row r="49" spans="1:26" ht="9.75">
      <c r="A49" s="414"/>
      <c r="B49" s="414"/>
      <c r="C49" s="415"/>
      <c r="D49" s="415"/>
      <c r="E49" s="415"/>
      <c r="F49" s="416"/>
      <c r="G49" s="417"/>
      <c r="H49" s="418"/>
      <c r="I49" s="418"/>
      <c r="J49" s="417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</row>
    <row r="50" spans="1:26" ht="9.75">
      <c r="A50" s="414"/>
      <c r="B50" s="414"/>
      <c r="C50" s="415"/>
      <c r="D50" s="415"/>
      <c r="E50" s="415"/>
      <c r="F50" s="416"/>
      <c r="G50" s="417"/>
      <c r="H50" s="418"/>
      <c r="I50" s="418"/>
      <c r="J50" s="417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</row>
    <row r="51" spans="1:26" ht="9.75">
      <c r="A51" s="414"/>
      <c r="B51" s="414"/>
      <c r="C51" s="415"/>
      <c r="D51" s="415"/>
      <c r="E51" s="415"/>
      <c r="F51" s="416"/>
      <c r="G51" s="417"/>
      <c r="H51" s="418"/>
      <c r="I51" s="418"/>
      <c r="J51" s="417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</row>
    <row r="52" spans="1:26" ht="9.75">
      <c r="A52" s="414"/>
      <c r="B52" s="414"/>
      <c r="C52" s="415"/>
      <c r="D52" s="415"/>
      <c r="E52" s="415"/>
      <c r="F52" s="416"/>
      <c r="G52" s="417"/>
      <c r="H52" s="418"/>
      <c r="I52" s="418"/>
      <c r="J52" s="417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</row>
    <row r="53" spans="1:26" ht="9.75">
      <c r="A53" s="414"/>
      <c r="B53" s="414"/>
      <c r="C53" s="415"/>
      <c r="D53" s="415"/>
      <c r="E53" s="415"/>
      <c r="F53" s="416"/>
      <c r="G53" s="417"/>
      <c r="H53" s="418"/>
      <c r="I53" s="418"/>
      <c r="J53" s="417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</row>
    <row r="54" spans="1:26" ht="9.75">
      <c r="A54" s="414"/>
      <c r="B54" s="414"/>
      <c r="C54" s="415"/>
      <c r="D54" s="415"/>
      <c r="E54" s="415"/>
      <c r="F54" s="416"/>
      <c r="G54" s="417"/>
      <c r="H54" s="418"/>
      <c r="I54" s="418"/>
      <c r="J54" s="417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</row>
    <row r="55" spans="1:26" ht="9.75">
      <c r="A55" s="414"/>
      <c r="B55" s="414"/>
      <c r="C55" s="415"/>
      <c r="D55" s="415"/>
      <c r="E55" s="415"/>
      <c r="F55" s="416"/>
      <c r="G55" s="417"/>
      <c r="H55" s="418"/>
      <c r="I55" s="418"/>
      <c r="J55" s="417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</row>
    <row r="56" spans="1:26" ht="9.75">
      <c r="A56" s="414"/>
      <c r="B56" s="414"/>
      <c r="C56" s="415"/>
      <c r="D56" s="415"/>
      <c r="E56" s="415"/>
      <c r="F56" s="416"/>
      <c r="G56" s="417"/>
      <c r="H56" s="418"/>
      <c r="I56" s="418"/>
      <c r="J56" s="417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</row>
    <row r="57" spans="1:26" ht="9.75">
      <c r="A57" s="414"/>
      <c r="B57" s="414"/>
      <c r="C57" s="415"/>
      <c r="D57" s="415"/>
      <c r="E57" s="415"/>
      <c r="F57" s="416"/>
      <c r="G57" s="417"/>
      <c r="H57" s="418"/>
      <c r="I57" s="418"/>
      <c r="J57" s="417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</row>
    <row r="58" spans="1:26" ht="9.75">
      <c r="A58" s="414"/>
      <c r="B58" s="414"/>
      <c r="C58" s="415"/>
      <c r="D58" s="415"/>
      <c r="E58" s="415"/>
      <c r="F58" s="416"/>
      <c r="G58" s="417"/>
      <c r="H58" s="418"/>
      <c r="I58" s="418"/>
      <c r="J58" s="417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</row>
    <row r="59" spans="1:26" ht="9.75">
      <c r="A59" s="414"/>
      <c r="B59" s="414"/>
      <c r="C59" s="415"/>
      <c r="D59" s="415"/>
      <c r="E59" s="415"/>
      <c r="F59" s="416"/>
      <c r="G59" s="417"/>
      <c r="H59" s="418"/>
      <c r="I59" s="418"/>
      <c r="J59" s="417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</row>
    <row r="60" spans="1:26" ht="9.75">
      <c r="A60" s="414"/>
      <c r="B60" s="414"/>
      <c r="C60" s="415"/>
      <c r="D60" s="415"/>
      <c r="E60" s="415"/>
      <c r="F60" s="416"/>
      <c r="G60" s="417"/>
      <c r="H60" s="418"/>
      <c r="I60" s="418"/>
      <c r="J60" s="417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</row>
    <row r="61" spans="1:26" ht="9.75">
      <c r="A61" s="414"/>
      <c r="B61" s="414"/>
      <c r="C61" s="415"/>
      <c r="D61" s="415"/>
      <c r="E61" s="415"/>
      <c r="F61" s="416"/>
      <c r="G61" s="417"/>
      <c r="H61" s="418"/>
      <c r="I61" s="418"/>
      <c r="J61" s="417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</row>
    <row r="62" spans="1:26" ht="9.75">
      <c r="A62" s="414"/>
      <c r="B62" s="414"/>
      <c r="C62" s="415"/>
      <c r="D62" s="415"/>
      <c r="E62" s="415"/>
      <c r="F62" s="416"/>
      <c r="G62" s="417"/>
      <c r="H62" s="418"/>
      <c r="I62" s="418"/>
      <c r="J62" s="417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</row>
    <row r="63" spans="1:26" ht="9.75">
      <c r="A63" s="414"/>
      <c r="B63" s="414"/>
      <c r="C63" s="415"/>
      <c r="D63" s="415"/>
      <c r="E63" s="415"/>
      <c r="F63" s="416"/>
      <c r="G63" s="417"/>
      <c r="H63" s="418"/>
      <c r="I63" s="418"/>
      <c r="J63" s="417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19"/>
      <c r="X63" s="419"/>
      <c r="Y63" s="419"/>
      <c r="Z63" s="419"/>
    </row>
    <row r="64" spans="1:26" ht="9.75">
      <c r="A64" s="414"/>
      <c r="B64" s="414"/>
      <c r="C64" s="415"/>
      <c r="D64" s="415"/>
      <c r="E64" s="415"/>
      <c r="F64" s="416"/>
      <c r="G64" s="417"/>
      <c r="H64" s="418"/>
      <c r="I64" s="418"/>
      <c r="J64" s="417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  <c r="Z64" s="419"/>
    </row>
    <row r="65" spans="1:26" ht="9.75">
      <c r="A65" s="414"/>
      <c r="B65" s="414"/>
      <c r="C65" s="415"/>
      <c r="D65" s="415"/>
      <c r="E65" s="415"/>
      <c r="F65" s="416"/>
      <c r="G65" s="417"/>
      <c r="H65" s="418"/>
      <c r="I65" s="418"/>
      <c r="J65" s="417"/>
      <c r="K65" s="419"/>
      <c r="L65" s="419"/>
      <c r="M65" s="419"/>
      <c r="N65" s="419"/>
      <c r="O65" s="419"/>
      <c r="P65" s="499"/>
      <c r="Q65" s="500"/>
      <c r="R65" s="500"/>
      <c r="S65" s="500"/>
      <c r="T65" s="500"/>
      <c r="U65" s="500"/>
      <c r="V65" s="500"/>
      <c r="W65" s="500"/>
      <c r="X65" s="500"/>
      <c r="Y65" s="500"/>
      <c r="Z65" s="500"/>
    </row>
    <row r="66" spans="1:16" ht="9.75">
      <c r="A66" s="414"/>
      <c r="B66" s="414"/>
      <c r="C66" s="415"/>
      <c r="D66" s="415"/>
      <c r="E66" s="415"/>
      <c r="F66" s="416"/>
      <c r="G66" s="417"/>
      <c r="H66" s="418"/>
      <c r="I66" s="418"/>
      <c r="J66" s="417"/>
      <c r="K66" s="419"/>
      <c r="L66" s="419"/>
      <c r="M66" s="419"/>
      <c r="N66" s="419"/>
      <c r="O66" s="419"/>
      <c r="P66" s="420"/>
    </row>
    <row r="67" spans="1:16" ht="9.75">
      <c r="A67" s="414"/>
      <c r="B67" s="414"/>
      <c r="C67" s="415"/>
      <c r="D67" s="415"/>
      <c r="E67" s="415"/>
      <c r="F67" s="416"/>
      <c r="G67" s="417"/>
      <c r="H67" s="418"/>
      <c r="I67" s="418"/>
      <c r="J67" s="417"/>
      <c r="K67" s="419"/>
      <c r="L67" s="419"/>
      <c r="M67" s="419"/>
      <c r="N67" s="419"/>
      <c r="O67" s="419"/>
      <c r="P67" s="420"/>
    </row>
    <row r="68" spans="1:16" ht="9.75">
      <c r="A68" s="414"/>
      <c r="B68" s="414"/>
      <c r="C68" s="415"/>
      <c r="D68" s="415"/>
      <c r="E68" s="415"/>
      <c r="F68" s="416"/>
      <c r="G68" s="417"/>
      <c r="H68" s="418"/>
      <c r="I68" s="418"/>
      <c r="J68" s="417"/>
      <c r="K68" s="419"/>
      <c r="L68" s="419"/>
      <c r="M68" s="419"/>
      <c r="N68" s="419"/>
      <c r="O68" s="419"/>
      <c r="P68" s="420"/>
    </row>
    <row r="69" spans="1:16" ht="9.75">
      <c r="A69" s="414"/>
      <c r="B69" s="414"/>
      <c r="C69" s="415"/>
      <c r="D69" s="415"/>
      <c r="E69" s="415"/>
      <c r="F69" s="416"/>
      <c r="G69" s="417"/>
      <c r="H69" s="418"/>
      <c r="I69" s="418"/>
      <c r="J69" s="417"/>
      <c r="K69" s="419"/>
      <c r="L69" s="419"/>
      <c r="M69" s="419"/>
      <c r="N69" s="419"/>
      <c r="O69" s="419"/>
      <c r="P69" s="420"/>
    </row>
    <row r="70" spans="1:16" ht="9.75">
      <c r="A70" s="414"/>
      <c r="B70" s="414"/>
      <c r="C70" s="415"/>
      <c r="D70" s="415"/>
      <c r="E70" s="415"/>
      <c r="F70" s="416"/>
      <c r="G70" s="417"/>
      <c r="H70" s="418"/>
      <c r="I70" s="418"/>
      <c r="J70" s="417"/>
      <c r="K70" s="419"/>
      <c r="L70" s="419"/>
      <c r="M70" s="419"/>
      <c r="N70" s="419"/>
      <c r="O70" s="419"/>
      <c r="P70" s="420"/>
    </row>
    <row r="71" spans="1:16" ht="9.75">
      <c r="A71" s="414"/>
      <c r="B71" s="414"/>
      <c r="C71" s="415"/>
      <c r="D71" s="415"/>
      <c r="E71" s="415"/>
      <c r="F71" s="416"/>
      <c r="G71" s="417"/>
      <c r="H71" s="418"/>
      <c r="I71" s="418"/>
      <c r="J71" s="417"/>
      <c r="K71" s="419"/>
      <c r="L71" s="419"/>
      <c r="M71" s="419"/>
      <c r="N71" s="419"/>
      <c r="O71" s="419"/>
      <c r="P71" s="420"/>
    </row>
    <row r="72" spans="1:16" ht="9.75">
      <c r="A72" s="414"/>
      <c r="B72" s="414"/>
      <c r="C72" s="415"/>
      <c r="D72" s="415"/>
      <c r="E72" s="415"/>
      <c r="F72" s="416"/>
      <c r="G72" s="417"/>
      <c r="H72" s="418"/>
      <c r="I72" s="418"/>
      <c r="J72" s="417"/>
      <c r="K72" s="419"/>
      <c r="L72" s="419"/>
      <c r="M72" s="419"/>
      <c r="N72" s="419"/>
      <c r="O72" s="419"/>
      <c r="P72" s="420"/>
    </row>
    <row r="73" spans="1:16" ht="9.75">
      <c r="A73" s="414"/>
      <c r="B73" s="414"/>
      <c r="C73" s="415"/>
      <c r="D73" s="415"/>
      <c r="E73" s="415"/>
      <c r="F73" s="416"/>
      <c r="G73" s="417"/>
      <c r="H73" s="418"/>
      <c r="I73" s="418"/>
      <c r="J73" s="417"/>
      <c r="K73" s="419"/>
      <c r="L73" s="419"/>
      <c r="M73" s="419"/>
      <c r="N73" s="419"/>
      <c r="O73" s="419"/>
      <c r="P73" s="420"/>
    </row>
    <row r="74" spans="1:16" ht="9.75">
      <c r="A74" s="414"/>
      <c r="B74" s="414"/>
      <c r="C74" s="415"/>
      <c r="D74" s="415"/>
      <c r="E74" s="415"/>
      <c r="F74" s="416"/>
      <c r="G74" s="417"/>
      <c r="H74" s="418"/>
      <c r="I74" s="418"/>
      <c r="J74" s="417"/>
      <c r="K74" s="419"/>
      <c r="L74" s="419"/>
      <c r="M74" s="419"/>
      <c r="N74" s="419"/>
      <c r="O74" s="419"/>
      <c r="P74" s="420"/>
    </row>
    <row r="75" spans="1:16" ht="9.75">
      <c r="A75" s="414"/>
      <c r="B75" s="414"/>
      <c r="C75" s="415"/>
      <c r="D75" s="415"/>
      <c r="E75" s="415"/>
      <c r="F75" s="416"/>
      <c r="G75" s="417"/>
      <c r="H75" s="418"/>
      <c r="I75" s="418"/>
      <c r="J75" s="417"/>
      <c r="K75" s="419"/>
      <c r="L75" s="419"/>
      <c r="M75" s="419"/>
      <c r="N75" s="419"/>
      <c r="O75" s="419"/>
      <c r="P75" s="420"/>
    </row>
    <row r="76" spans="1:16" ht="9.75">
      <c r="A76" s="414"/>
      <c r="B76" s="414"/>
      <c r="C76" s="415"/>
      <c r="D76" s="415"/>
      <c r="E76" s="415"/>
      <c r="F76" s="416"/>
      <c r="G76" s="417"/>
      <c r="H76" s="418"/>
      <c r="I76" s="418"/>
      <c r="J76" s="417"/>
      <c r="K76" s="419"/>
      <c r="L76" s="419"/>
      <c r="M76" s="419"/>
      <c r="N76" s="419"/>
      <c r="O76" s="419"/>
      <c r="P76" s="420"/>
    </row>
    <row r="77" spans="1:16" ht="9.75">
      <c r="A77" s="414"/>
      <c r="B77" s="414"/>
      <c r="C77" s="415"/>
      <c r="D77" s="415"/>
      <c r="E77" s="415"/>
      <c r="F77" s="416"/>
      <c r="G77" s="417"/>
      <c r="H77" s="418"/>
      <c r="I77" s="418"/>
      <c r="J77" s="417"/>
      <c r="K77" s="419"/>
      <c r="L77" s="419"/>
      <c r="M77" s="419"/>
      <c r="N77" s="419"/>
      <c r="O77" s="419"/>
      <c r="P77" s="420"/>
    </row>
    <row r="78" spans="1:16" ht="9.75">
      <c r="A78" s="414"/>
      <c r="B78" s="414"/>
      <c r="C78" s="415"/>
      <c r="D78" s="415"/>
      <c r="E78" s="415"/>
      <c r="F78" s="416"/>
      <c r="G78" s="417"/>
      <c r="H78" s="418"/>
      <c r="I78" s="418"/>
      <c r="J78" s="417"/>
      <c r="K78" s="419"/>
      <c r="L78" s="419"/>
      <c r="M78" s="419"/>
      <c r="N78" s="419"/>
      <c r="O78" s="419"/>
      <c r="P78" s="420"/>
    </row>
    <row r="79" spans="1:16" ht="9.75">
      <c r="A79" s="414"/>
      <c r="B79" s="414"/>
      <c r="C79" s="415"/>
      <c r="D79" s="415"/>
      <c r="E79" s="415"/>
      <c r="F79" s="416"/>
      <c r="G79" s="417"/>
      <c r="H79" s="418"/>
      <c r="I79" s="418"/>
      <c r="J79" s="417"/>
      <c r="K79" s="419"/>
      <c r="L79" s="419"/>
      <c r="M79" s="419"/>
      <c r="N79" s="419"/>
      <c r="O79" s="419"/>
      <c r="P79" s="420"/>
    </row>
    <row r="80" spans="1:16" ht="9.75">
      <c r="A80" s="414"/>
      <c r="B80" s="414"/>
      <c r="C80" s="415"/>
      <c r="D80" s="415"/>
      <c r="E80" s="415"/>
      <c r="F80" s="416"/>
      <c r="G80" s="417"/>
      <c r="H80" s="418"/>
      <c r="I80" s="418"/>
      <c r="J80" s="417"/>
      <c r="K80" s="419"/>
      <c r="L80" s="419"/>
      <c r="M80" s="419"/>
      <c r="N80" s="419"/>
      <c r="O80" s="419"/>
      <c r="P80" s="420"/>
    </row>
    <row r="81" spans="1:16" ht="9.75">
      <c r="A81" s="414"/>
      <c r="B81" s="414"/>
      <c r="C81" s="415"/>
      <c r="D81" s="415"/>
      <c r="E81" s="415"/>
      <c r="F81" s="416"/>
      <c r="G81" s="417"/>
      <c r="H81" s="418"/>
      <c r="I81" s="418"/>
      <c r="J81" s="417"/>
      <c r="K81" s="419"/>
      <c r="L81" s="419"/>
      <c r="M81" s="419"/>
      <c r="N81" s="419"/>
      <c r="O81" s="419"/>
      <c r="P81" s="420"/>
    </row>
    <row r="82" spans="1:16" ht="9.75">
      <c r="A82" s="414"/>
      <c r="B82" s="414"/>
      <c r="C82" s="415"/>
      <c r="D82" s="415"/>
      <c r="E82" s="415"/>
      <c r="F82" s="416"/>
      <c r="G82" s="417"/>
      <c r="H82" s="418"/>
      <c r="I82" s="418"/>
      <c r="J82" s="417"/>
      <c r="K82" s="419"/>
      <c r="L82" s="419"/>
      <c r="M82" s="419"/>
      <c r="N82" s="419"/>
      <c r="O82" s="419"/>
      <c r="P82" s="420"/>
    </row>
    <row r="83" spans="1:16" ht="9.75">
      <c r="A83" s="414"/>
      <c r="B83" s="414"/>
      <c r="C83" s="415"/>
      <c r="D83" s="415"/>
      <c r="E83" s="415"/>
      <c r="F83" s="416"/>
      <c r="G83" s="417"/>
      <c r="H83" s="418"/>
      <c r="I83" s="418"/>
      <c r="J83" s="417"/>
      <c r="K83" s="419"/>
      <c r="L83" s="419"/>
      <c r="M83" s="419"/>
      <c r="N83" s="419"/>
      <c r="O83" s="419"/>
      <c r="P83" s="420"/>
    </row>
    <row r="84" spans="1:16" ht="9.75">
      <c r="A84" s="414"/>
      <c r="B84" s="414"/>
      <c r="C84" s="415"/>
      <c r="D84" s="415"/>
      <c r="E84" s="415"/>
      <c r="F84" s="416"/>
      <c r="G84" s="417"/>
      <c r="H84" s="418"/>
      <c r="I84" s="418"/>
      <c r="J84" s="417"/>
      <c r="K84" s="419"/>
      <c r="L84" s="419"/>
      <c r="M84" s="419"/>
      <c r="N84" s="419"/>
      <c r="O84" s="419"/>
      <c r="P84" s="420"/>
    </row>
    <row r="85" spans="1:16" ht="9.75">
      <c r="A85" s="414"/>
      <c r="B85" s="414"/>
      <c r="C85" s="415"/>
      <c r="D85" s="415"/>
      <c r="E85" s="415"/>
      <c r="F85" s="416"/>
      <c r="G85" s="417"/>
      <c r="H85" s="418"/>
      <c r="I85" s="418"/>
      <c r="J85" s="417"/>
      <c r="K85" s="419"/>
      <c r="L85" s="419"/>
      <c r="M85" s="419"/>
      <c r="N85" s="419"/>
      <c r="O85" s="419"/>
      <c r="P85" s="420"/>
    </row>
    <row r="86" spans="1:16" ht="9.75">
      <c r="A86" s="414"/>
      <c r="B86" s="414"/>
      <c r="C86" s="415"/>
      <c r="D86" s="415"/>
      <c r="E86" s="415"/>
      <c r="F86" s="416"/>
      <c r="G86" s="417"/>
      <c r="H86" s="418"/>
      <c r="I86" s="418"/>
      <c r="J86" s="417"/>
      <c r="K86" s="419"/>
      <c r="L86" s="419"/>
      <c r="M86" s="419"/>
      <c r="N86" s="419"/>
      <c r="O86" s="419"/>
      <c r="P86" s="420"/>
    </row>
    <row r="87" spans="1:16" ht="9.75">
      <c r="A87" s="414"/>
      <c r="B87" s="414"/>
      <c r="C87" s="415"/>
      <c r="D87" s="415"/>
      <c r="E87" s="415"/>
      <c r="F87" s="416"/>
      <c r="G87" s="417"/>
      <c r="H87" s="418"/>
      <c r="I87" s="418"/>
      <c r="J87" s="417"/>
      <c r="K87" s="419"/>
      <c r="L87" s="419"/>
      <c r="M87" s="419"/>
      <c r="N87" s="419"/>
      <c r="O87" s="419"/>
      <c r="P87" s="420"/>
    </row>
    <row r="88" spans="1:16" ht="9.75">
      <c r="A88" s="414"/>
      <c r="B88" s="414"/>
      <c r="C88" s="415"/>
      <c r="D88" s="415"/>
      <c r="E88" s="415"/>
      <c r="F88" s="416"/>
      <c r="G88" s="417"/>
      <c r="H88" s="418"/>
      <c r="I88" s="418"/>
      <c r="J88" s="417"/>
      <c r="K88" s="419"/>
      <c r="L88" s="419"/>
      <c r="M88" s="419"/>
      <c r="N88" s="419"/>
      <c r="O88" s="419"/>
      <c r="P88" s="420"/>
    </row>
    <row r="89" spans="1:16" ht="9.75">
      <c r="A89" s="414"/>
      <c r="B89" s="414"/>
      <c r="C89" s="415"/>
      <c r="D89" s="415"/>
      <c r="E89" s="415"/>
      <c r="F89" s="416"/>
      <c r="G89" s="417"/>
      <c r="H89" s="418"/>
      <c r="I89" s="418"/>
      <c r="J89" s="417"/>
      <c r="K89" s="419"/>
      <c r="L89" s="419"/>
      <c r="M89" s="419"/>
      <c r="N89" s="419"/>
      <c r="O89" s="419"/>
      <c r="P89" s="420"/>
    </row>
    <row r="90" spans="1:16" ht="9.75">
      <c r="A90" s="414"/>
      <c r="B90" s="414"/>
      <c r="C90" s="415"/>
      <c r="D90" s="415"/>
      <c r="E90" s="415"/>
      <c r="F90" s="416"/>
      <c r="G90" s="417"/>
      <c r="H90" s="418"/>
      <c r="I90" s="418"/>
      <c r="J90" s="417"/>
      <c r="K90" s="419"/>
      <c r="L90" s="419"/>
      <c r="M90" s="419"/>
      <c r="N90" s="419"/>
      <c r="O90" s="419"/>
      <c r="P90" s="420"/>
    </row>
    <row r="91" spans="1:16" ht="9.75">
      <c r="A91" s="414"/>
      <c r="B91" s="414"/>
      <c r="C91" s="415"/>
      <c r="D91" s="415"/>
      <c r="E91" s="415"/>
      <c r="F91" s="416"/>
      <c r="G91" s="417"/>
      <c r="H91" s="418"/>
      <c r="I91" s="418"/>
      <c r="J91" s="417"/>
      <c r="K91" s="419"/>
      <c r="L91" s="419"/>
      <c r="M91" s="419"/>
      <c r="N91" s="419"/>
      <c r="O91" s="419"/>
      <c r="P91" s="420"/>
    </row>
    <row r="92" spans="1:16" ht="9.75">
      <c r="A92" s="414"/>
      <c r="B92" s="414"/>
      <c r="C92" s="415"/>
      <c r="D92" s="415"/>
      <c r="E92" s="415"/>
      <c r="F92" s="416"/>
      <c r="G92" s="417"/>
      <c r="H92" s="418"/>
      <c r="I92" s="418"/>
      <c r="J92" s="417"/>
      <c r="K92" s="419"/>
      <c r="L92" s="419"/>
      <c r="M92" s="419"/>
      <c r="N92" s="419"/>
      <c r="O92" s="419"/>
      <c r="P92" s="420"/>
    </row>
    <row r="93" spans="1:16" ht="9.75">
      <c r="A93" s="414"/>
      <c r="B93" s="414"/>
      <c r="C93" s="415"/>
      <c r="D93" s="415"/>
      <c r="E93" s="415"/>
      <c r="F93" s="416"/>
      <c r="G93" s="417"/>
      <c r="H93" s="418"/>
      <c r="I93" s="418"/>
      <c r="J93" s="417"/>
      <c r="K93" s="419"/>
      <c r="L93" s="419"/>
      <c r="M93" s="419"/>
      <c r="N93" s="419"/>
      <c r="O93" s="419"/>
      <c r="P93" s="420"/>
    </row>
    <row r="94" spans="1:16" ht="9.75">
      <c r="A94" s="414"/>
      <c r="B94" s="414"/>
      <c r="C94" s="415"/>
      <c r="D94" s="415"/>
      <c r="E94" s="415"/>
      <c r="F94" s="416"/>
      <c r="G94" s="417"/>
      <c r="H94" s="418"/>
      <c r="I94" s="418"/>
      <c r="J94" s="417"/>
      <c r="K94" s="419"/>
      <c r="L94" s="419"/>
      <c r="M94" s="419"/>
      <c r="N94" s="419"/>
      <c r="O94" s="419"/>
      <c r="P94" s="420"/>
    </row>
  </sheetData>
  <mergeCells count="20">
    <mergeCell ref="L2:O2"/>
    <mergeCell ref="L3:O3"/>
    <mergeCell ref="L4:O4"/>
    <mergeCell ref="L5:O5"/>
    <mergeCell ref="A6:O6"/>
    <mergeCell ref="A7:A10"/>
    <mergeCell ref="B7:B10"/>
    <mergeCell ref="C7:C10"/>
    <mergeCell ref="D7:D10"/>
    <mergeCell ref="E7:O7"/>
    <mergeCell ref="E8:I8"/>
    <mergeCell ref="J8:J10"/>
    <mergeCell ref="L8:L10"/>
    <mergeCell ref="M8:M10"/>
    <mergeCell ref="A32:O32"/>
    <mergeCell ref="G34:J34"/>
    <mergeCell ref="N8:N10"/>
    <mergeCell ref="O8:O10"/>
    <mergeCell ref="E9:E10"/>
    <mergeCell ref="F9:I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M10" sqref="M10"/>
    </sheetView>
  </sheetViews>
  <sheetFormatPr defaultColWidth="9.140625" defaultRowHeight="12.75"/>
  <sheetData>
    <row r="1" spans="1:9" ht="12.75">
      <c r="A1" s="318"/>
      <c r="B1" s="243"/>
      <c r="C1" s="243"/>
      <c r="D1" s="243"/>
      <c r="E1" s="243"/>
      <c r="F1" s="243"/>
      <c r="G1" s="584" t="s">
        <v>301</v>
      </c>
      <c r="H1" s="584"/>
      <c r="I1" s="584"/>
    </row>
    <row r="2" spans="1:9" ht="12.75">
      <c r="A2" s="318"/>
      <c r="B2" s="243"/>
      <c r="C2" s="243"/>
      <c r="D2" s="243"/>
      <c r="E2" s="243"/>
      <c r="F2" s="243"/>
      <c r="G2" s="584" t="s">
        <v>370</v>
      </c>
      <c r="H2" s="584"/>
      <c r="I2" s="584"/>
    </row>
    <row r="3" spans="1:9" ht="12.75">
      <c r="A3" s="318"/>
      <c r="B3" s="243"/>
      <c r="C3" s="243"/>
      <c r="D3" s="243"/>
      <c r="E3" s="243"/>
      <c r="F3" s="243"/>
      <c r="G3" s="584" t="s">
        <v>1</v>
      </c>
      <c r="H3" s="584"/>
      <c r="I3" s="584"/>
    </row>
    <row r="4" spans="1:9" ht="12.75">
      <c r="A4" s="318"/>
      <c r="B4" s="243"/>
      <c r="C4" s="243"/>
      <c r="D4" s="243"/>
      <c r="E4" s="243"/>
      <c r="F4" s="243"/>
      <c r="G4" s="584" t="s">
        <v>366</v>
      </c>
      <c r="H4" s="584"/>
      <c r="I4" s="584"/>
    </row>
    <row r="5" spans="1:9" ht="12.75">
      <c r="A5" s="318"/>
      <c r="B5" s="243"/>
      <c r="C5" s="243"/>
      <c r="D5" s="243"/>
      <c r="E5" s="243"/>
      <c r="F5" s="243"/>
      <c r="G5" s="243"/>
      <c r="H5" s="246"/>
      <c r="I5" s="243"/>
    </row>
    <row r="6" spans="1:9" ht="12.75">
      <c r="A6" s="579" t="s">
        <v>266</v>
      </c>
      <c r="B6" s="579"/>
      <c r="C6" s="579"/>
      <c r="D6" s="579"/>
      <c r="E6" s="579"/>
      <c r="F6" s="579"/>
      <c r="G6" s="579"/>
      <c r="H6" s="579"/>
      <c r="I6" s="579"/>
    </row>
    <row r="7" spans="1:9" ht="12.75">
      <c r="A7" s="579" t="s">
        <v>267</v>
      </c>
      <c r="B7" s="579"/>
      <c r="C7" s="579"/>
      <c r="D7" s="579"/>
      <c r="E7" s="579"/>
      <c r="F7" s="579"/>
      <c r="G7" s="579"/>
      <c r="H7" s="579"/>
      <c r="I7" s="579"/>
    </row>
    <row r="8" spans="1:9" ht="12.75">
      <c r="A8" s="579" t="s">
        <v>268</v>
      </c>
      <c r="B8" s="579"/>
      <c r="C8" s="579"/>
      <c r="D8" s="579"/>
      <c r="E8" s="579"/>
      <c r="F8" s="579"/>
      <c r="G8" s="579"/>
      <c r="H8" s="579"/>
      <c r="I8" s="579"/>
    </row>
    <row r="9" spans="1:9" ht="13.5" thickBot="1">
      <c r="A9" s="318"/>
      <c r="B9" s="243"/>
      <c r="C9" s="243"/>
      <c r="D9" s="243"/>
      <c r="E9" s="243"/>
      <c r="F9" s="243"/>
      <c r="G9" s="243"/>
      <c r="H9" s="246"/>
      <c r="I9" s="243"/>
    </row>
    <row r="10" spans="1:9" ht="27" customHeight="1" thickBot="1" thickTop="1">
      <c r="A10" s="402" t="s">
        <v>97</v>
      </c>
      <c r="B10" s="580" t="s">
        <v>149</v>
      </c>
      <c r="C10" s="580"/>
      <c r="D10" s="580"/>
      <c r="E10" s="580"/>
      <c r="F10" s="581" t="s">
        <v>269</v>
      </c>
      <c r="G10" s="581"/>
      <c r="H10" s="582" t="s">
        <v>270</v>
      </c>
      <c r="I10" s="583"/>
    </row>
    <row r="11" spans="1:9" ht="24" customHeight="1" thickTop="1">
      <c r="A11" s="333" t="s">
        <v>271</v>
      </c>
      <c r="B11" s="548" t="s">
        <v>272</v>
      </c>
      <c r="C11" s="548"/>
      <c r="D11" s="548"/>
      <c r="E11" s="548"/>
      <c r="F11" s="535"/>
      <c r="G11" s="535"/>
      <c r="H11" s="536">
        <v>48869359</v>
      </c>
      <c r="I11" s="537"/>
    </row>
    <row r="12" spans="1:9" ht="23.25" customHeight="1">
      <c r="A12" s="333" t="s">
        <v>273</v>
      </c>
      <c r="B12" s="548" t="s">
        <v>274</v>
      </c>
      <c r="C12" s="548"/>
      <c r="D12" s="548"/>
      <c r="E12" s="548"/>
      <c r="F12" s="535"/>
      <c r="G12" s="535"/>
      <c r="H12" s="536">
        <v>49876172</v>
      </c>
      <c r="I12" s="537"/>
    </row>
    <row r="13" spans="1:9" ht="21.75" customHeight="1">
      <c r="A13" s="333" t="s">
        <v>275</v>
      </c>
      <c r="B13" s="548" t="s">
        <v>276</v>
      </c>
      <c r="C13" s="548"/>
      <c r="D13" s="548"/>
      <c r="E13" s="548"/>
      <c r="F13" s="535"/>
      <c r="G13" s="535"/>
      <c r="H13" s="570">
        <f>H11-H12</f>
        <v>-1006813</v>
      </c>
      <c r="I13" s="571"/>
    </row>
    <row r="14" spans="1:9" ht="18" customHeight="1">
      <c r="A14" s="333"/>
      <c r="B14" s="548" t="s">
        <v>277</v>
      </c>
      <c r="C14" s="548"/>
      <c r="D14" s="548"/>
      <c r="E14" s="548"/>
      <c r="F14" s="535"/>
      <c r="G14" s="535"/>
      <c r="H14" s="536"/>
      <c r="I14" s="537"/>
    </row>
    <row r="15" spans="1:9" ht="18" customHeight="1">
      <c r="A15" s="333"/>
      <c r="B15" s="548" t="s">
        <v>278</v>
      </c>
      <c r="C15" s="548"/>
      <c r="D15" s="548"/>
      <c r="E15" s="548"/>
      <c r="F15" s="535"/>
      <c r="G15" s="535"/>
      <c r="H15" s="536"/>
      <c r="I15" s="537"/>
    </row>
    <row r="16" spans="1:9" ht="23.25" customHeight="1">
      <c r="A16" s="327" t="s">
        <v>279</v>
      </c>
      <c r="B16" s="572" t="s">
        <v>280</v>
      </c>
      <c r="C16" s="573"/>
      <c r="D16" s="573"/>
      <c r="E16" s="574"/>
      <c r="F16" s="575"/>
      <c r="G16" s="576"/>
      <c r="H16" s="577">
        <f>H17-H24</f>
        <v>1006813</v>
      </c>
      <c r="I16" s="578"/>
    </row>
    <row r="17" spans="1:9" ht="23.25" customHeight="1">
      <c r="A17" s="327" t="s">
        <v>281</v>
      </c>
      <c r="B17" s="569" t="s">
        <v>282</v>
      </c>
      <c r="C17" s="569"/>
      <c r="D17" s="569"/>
      <c r="E17" s="569"/>
      <c r="F17" s="535"/>
      <c r="G17" s="535"/>
      <c r="H17" s="570">
        <f>SUM(H18:I23)</f>
        <v>2424448</v>
      </c>
      <c r="I17" s="571"/>
    </row>
    <row r="18" spans="1:9" ht="18" customHeight="1">
      <c r="A18" s="333" t="s">
        <v>271</v>
      </c>
      <c r="B18" s="548" t="s">
        <v>283</v>
      </c>
      <c r="C18" s="548"/>
      <c r="D18" s="548"/>
      <c r="E18" s="548"/>
      <c r="F18" s="535"/>
      <c r="G18" s="535"/>
      <c r="H18" s="536"/>
      <c r="I18" s="537"/>
    </row>
    <row r="19" spans="1:9" ht="18" customHeight="1">
      <c r="A19" s="333" t="s">
        <v>273</v>
      </c>
      <c r="B19" s="548" t="s">
        <v>284</v>
      </c>
      <c r="C19" s="548"/>
      <c r="D19" s="548"/>
      <c r="E19" s="548"/>
      <c r="F19" s="535" t="s">
        <v>285</v>
      </c>
      <c r="G19" s="535"/>
      <c r="H19" s="536">
        <v>772059</v>
      </c>
      <c r="I19" s="537"/>
    </row>
    <row r="20" spans="1:9" ht="18.75" customHeight="1">
      <c r="A20" s="333" t="s">
        <v>275</v>
      </c>
      <c r="B20" s="548" t="s">
        <v>286</v>
      </c>
      <c r="C20" s="548"/>
      <c r="D20" s="548"/>
      <c r="E20" s="548"/>
      <c r="F20" s="535" t="s">
        <v>285</v>
      </c>
      <c r="G20" s="535"/>
      <c r="H20" s="536">
        <v>165798</v>
      </c>
      <c r="I20" s="537"/>
    </row>
    <row r="21" spans="1:9" ht="18" customHeight="1">
      <c r="A21" s="333" t="s">
        <v>279</v>
      </c>
      <c r="B21" s="548" t="s">
        <v>287</v>
      </c>
      <c r="C21" s="548"/>
      <c r="D21" s="548"/>
      <c r="E21" s="548"/>
      <c r="F21" s="535"/>
      <c r="G21" s="535"/>
      <c r="H21" s="536"/>
      <c r="I21" s="537"/>
    </row>
    <row r="22" spans="1:9" ht="17.25" customHeight="1">
      <c r="A22" s="333" t="s">
        <v>288</v>
      </c>
      <c r="B22" s="548" t="s">
        <v>289</v>
      </c>
      <c r="C22" s="548"/>
      <c r="D22" s="548"/>
      <c r="E22" s="548"/>
      <c r="F22" s="535"/>
      <c r="G22" s="535"/>
      <c r="H22" s="536"/>
      <c r="I22" s="537"/>
    </row>
    <row r="23" spans="1:9" ht="25.5" customHeight="1">
      <c r="A23" s="333" t="s">
        <v>290</v>
      </c>
      <c r="B23" s="568" t="s">
        <v>291</v>
      </c>
      <c r="C23" s="568"/>
      <c r="D23" s="568"/>
      <c r="E23" s="568"/>
      <c r="F23" s="535" t="s">
        <v>292</v>
      </c>
      <c r="G23" s="535"/>
      <c r="H23" s="536">
        <v>1486591</v>
      </c>
      <c r="I23" s="537"/>
    </row>
    <row r="24" spans="1:9" ht="24" customHeight="1">
      <c r="A24" s="327" t="s">
        <v>293</v>
      </c>
      <c r="B24" s="569" t="s">
        <v>294</v>
      </c>
      <c r="C24" s="569"/>
      <c r="D24" s="569"/>
      <c r="E24" s="569"/>
      <c r="F24" s="535"/>
      <c r="G24" s="535"/>
      <c r="H24" s="570">
        <f>SUM(H25:I28)</f>
        <v>1417635</v>
      </c>
      <c r="I24" s="571"/>
    </row>
    <row r="25" spans="1:9" ht="17.25" customHeight="1">
      <c r="A25" s="333" t="s">
        <v>271</v>
      </c>
      <c r="B25" s="548" t="s">
        <v>295</v>
      </c>
      <c r="C25" s="548"/>
      <c r="D25" s="548"/>
      <c r="E25" s="548"/>
      <c r="F25" s="535"/>
      <c r="G25" s="535"/>
      <c r="H25" s="536"/>
      <c r="I25" s="537"/>
    </row>
    <row r="26" spans="1:9" ht="18" customHeight="1">
      <c r="A26" s="333" t="s">
        <v>273</v>
      </c>
      <c r="B26" s="548" t="s">
        <v>296</v>
      </c>
      <c r="C26" s="548"/>
      <c r="D26" s="548"/>
      <c r="E26" s="548"/>
      <c r="F26" s="535" t="s">
        <v>297</v>
      </c>
      <c r="G26" s="535"/>
      <c r="H26" s="536">
        <v>1269410</v>
      </c>
      <c r="I26" s="537"/>
    </row>
    <row r="27" spans="1:9" ht="18" customHeight="1">
      <c r="A27" s="333" t="s">
        <v>275</v>
      </c>
      <c r="B27" s="548" t="s">
        <v>298</v>
      </c>
      <c r="C27" s="548"/>
      <c r="D27" s="548"/>
      <c r="E27" s="548"/>
      <c r="F27" s="535" t="s">
        <v>297</v>
      </c>
      <c r="G27" s="535"/>
      <c r="H27" s="536">
        <v>148225</v>
      </c>
      <c r="I27" s="537"/>
    </row>
    <row r="28" spans="1:9" ht="20.25" customHeight="1" thickBot="1">
      <c r="A28" s="403" t="s">
        <v>299</v>
      </c>
      <c r="B28" s="538" t="s">
        <v>300</v>
      </c>
      <c r="C28" s="538"/>
      <c r="D28" s="538"/>
      <c r="E28" s="538"/>
      <c r="F28" s="532"/>
      <c r="G28" s="532"/>
      <c r="H28" s="533"/>
      <c r="I28" s="534"/>
    </row>
    <row r="29" spans="1:9" ht="13.5" thickTop="1">
      <c r="A29" s="318"/>
      <c r="B29" s="243"/>
      <c r="C29" s="243"/>
      <c r="D29" s="243"/>
      <c r="E29" s="243"/>
      <c r="F29" s="243"/>
      <c r="G29" s="243"/>
      <c r="H29" s="246"/>
      <c r="I29" s="243"/>
    </row>
    <row r="30" spans="1:9" ht="12.75">
      <c r="A30" s="318"/>
      <c r="B30" s="243"/>
      <c r="C30" s="243"/>
      <c r="D30" s="243"/>
      <c r="E30" s="243"/>
      <c r="F30" s="547"/>
      <c r="G30" s="547"/>
      <c r="H30" s="547"/>
      <c r="I30" s="547"/>
    </row>
    <row r="32" spans="1:9" ht="12.75">
      <c r="A32" s="318"/>
      <c r="B32" s="243"/>
      <c r="C32" s="243"/>
      <c r="D32" s="243"/>
      <c r="E32" s="243"/>
      <c r="F32" s="547"/>
      <c r="G32" s="547"/>
      <c r="H32" s="547"/>
      <c r="I32" s="547"/>
    </row>
  </sheetData>
  <mergeCells count="66">
    <mergeCell ref="G1:I1"/>
    <mergeCell ref="G2:I2"/>
    <mergeCell ref="G3:I3"/>
    <mergeCell ref="G4:I4"/>
    <mergeCell ref="A6:I6"/>
    <mergeCell ref="A7:I7"/>
    <mergeCell ref="A8:I8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F30:I30"/>
    <mergeCell ref="F32:I32"/>
    <mergeCell ref="B27:E27"/>
    <mergeCell ref="F27:G27"/>
    <mergeCell ref="H27:I27"/>
    <mergeCell ref="B28:E28"/>
    <mergeCell ref="F28:G28"/>
    <mergeCell ref="H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N20" sqref="N20"/>
    </sheetView>
  </sheetViews>
  <sheetFormatPr defaultColWidth="9.140625" defaultRowHeight="12.75"/>
  <cols>
    <col min="1" max="1" width="3.57421875" style="170" customWidth="1"/>
    <col min="2" max="2" width="3.57421875" style="9" customWidth="1"/>
    <col min="3" max="3" width="5.57421875" style="9" customWidth="1"/>
    <col min="4" max="4" width="41.00390625" style="171" customWidth="1"/>
    <col min="5" max="5" width="13.57421875" style="9" customWidth="1"/>
    <col min="6" max="6" width="6.28125" style="9" customWidth="1"/>
    <col min="7" max="7" width="9.421875" style="172" customWidth="1"/>
    <col min="8" max="8" width="8.57421875" style="9" customWidth="1"/>
    <col min="9" max="9" width="9.8515625" style="9" customWidth="1"/>
    <col min="10" max="10" width="9.00390625" style="9" customWidth="1"/>
    <col min="11" max="11" width="9.57421875" style="173" customWidth="1"/>
    <col min="12" max="12" width="9.421875" style="9" customWidth="1"/>
    <col min="13" max="13" width="9.57421875" style="174" customWidth="1"/>
    <col min="14" max="16384" width="9.140625" style="9" customWidth="1"/>
  </cols>
  <sheetData>
    <row r="1" spans="1:13" ht="10.5">
      <c r="A1" s="1"/>
      <c r="B1" s="2"/>
      <c r="C1" s="3"/>
      <c r="D1" s="4"/>
      <c r="E1" s="5"/>
      <c r="F1" s="3"/>
      <c r="G1" s="6"/>
      <c r="H1" s="7"/>
      <c r="I1" s="8"/>
      <c r="J1" s="585" t="s">
        <v>227</v>
      </c>
      <c r="K1" s="585"/>
      <c r="L1" s="585"/>
      <c r="M1" s="585"/>
    </row>
    <row r="2" spans="1:13" ht="10.5">
      <c r="A2" s="1"/>
      <c r="B2" s="2"/>
      <c r="C2" s="3"/>
      <c r="D2" s="4"/>
      <c r="E2" s="586"/>
      <c r="F2" s="586"/>
      <c r="G2" s="586"/>
      <c r="H2" s="586"/>
      <c r="I2" s="586"/>
      <c r="J2" s="587" t="s">
        <v>370</v>
      </c>
      <c r="K2" s="587"/>
      <c r="L2" s="587"/>
      <c r="M2" s="587"/>
    </row>
    <row r="3" spans="1:13" ht="10.5">
      <c r="A3" s="1"/>
      <c r="B3" s="2"/>
      <c r="C3" s="3"/>
      <c r="D3" s="4"/>
      <c r="E3" s="586"/>
      <c r="F3" s="586"/>
      <c r="G3" s="586"/>
      <c r="H3" s="586"/>
      <c r="I3" s="586"/>
      <c r="J3" s="588" t="s">
        <v>1</v>
      </c>
      <c r="K3" s="588"/>
      <c r="L3" s="588"/>
      <c r="M3" s="588"/>
    </row>
    <row r="4" spans="1:13" ht="10.5">
      <c r="A4" s="1"/>
      <c r="B4" s="2"/>
      <c r="C4" s="3"/>
      <c r="D4" s="4"/>
      <c r="E4" s="586"/>
      <c r="F4" s="586"/>
      <c r="G4" s="586"/>
      <c r="H4" s="586"/>
      <c r="I4" s="586"/>
      <c r="J4" s="588" t="s">
        <v>366</v>
      </c>
      <c r="K4" s="588"/>
      <c r="L4" s="588"/>
      <c r="M4" s="588"/>
    </row>
    <row r="5" spans="1:13" ht="10.5">
      <c r="A5" s="1"/>
      <c r="B5" s="2"/>
      <c r="C5" s="3"/>
      <c r="D5" s="4"/>
      <c r="E5" s="10"/>
      <c r="F5" s="10"/>
      <c r="G5" s="6"/>
      <c r="H5" s="10"/>
      <c r="I5" s="8"/>
      <c r="J5" s="11"/>
      <c r="K5" s="7"/>
      <c r="L5" s="11"/>
      <c r="M5" s="11"/>
    </row>
    <row r="6" spans="1:13" ht="11.25" thickBot="1">
      <c r="A6" s="589" t="s">
        <v>2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</row>
    <row r="7" spans="1:13" ht="10.5" customHeight="1" thickTop="1">
      <c r="A7" s="590" t="s">
        <v>3</v>
      </c>
      <c r="B7" s="592" t="s">
        <v>4</v>
      </c>
      <c r="C7" s="594" t="s">
        <v>5</v>
      </c>
      <c r="D7" s="596" t="s">
        <v>6</v>
      </c>
      <c r="E7" s="598" t="s">
        <v>7</v>
      </c>
      <c r="F7" s="594" t="s">
        <v>8</v>
      </c>
      <c r="G7" s="600" t="s">
        <v>9</v>
      </c>
      <c r="H7" s="602" t="s">
        <v>10</v>
      </c>
      <c r="I7" s="604" t="s">
        <v>11</v>
      </c>
      <c r="J7" s="605"/>
      <c r="K7" s="605"/>
      <c r="L7" s="605"/>
      <c r="M7" s="606"/>
    </row>
    <row r="8" spans="1:13" ht="6" customHeight="1" thickBot="1">
      <c r="A8" s="591"/>
      <c r="B8" s="593"/>
      <c r="C8" s="595"/>
      <c r="D8" s="597"/>
      <c r="E8" s="599"/>
      <c r="F8" s="595"/>
      <c r="G8" s="601"/>
      <c r="H8" s="603"/>
      <c r="I8" s="607"/>
      <c r="J8" s="608"/>
      <c r="K8" s="608"/>
      <c r="L8" s="608"/>
      <c r="M8" s="609"/>
    </row>
    <row r="9" spans="1:13" ht="15" customHeight="1" thickTop="1">
      <c r="A9" s="591"/>
      <c r="B9" s="593"/>
      <c r="C9" s="595"/>
      <c r="D9" s="597"/>
      <c r="E9" s="599"/>
      <c r="F9" s="595"/>
      <c r="G9" s="601"/>
      <c r="H9" s="603"/>
      <c r="I9" s="610">
        <v>2006</v>
      </c>
      <c r="J9" s="611"/>
      <c r="K9" s="611"/>
      <c r="L9" s="612"/>
      <c r="M9" s="613">
        <v>2007</v>
      </c>
    </row>
    <row r="10" spans="1:13" ht="16.5" customHeight="1">
      <c r="A10" s="591"/>
      <c r="B10" s="593"/>
      <c r="C10" s="595"/>
      <c r="D10" s="597"/>
      <c r="E10" s="599"/>
      <c r="F10" s="595"/>
      <c r="G10" s="601"/>
      <c r="H10" s="603"/>
      <c r="I10" s="616" t="s">
        <v>12</v>
      </c>
      <c r="J10" s="603" t="s">
        <v>13</v>
      </c>
      <c r="K10" s="617" t="s">
        <v>14</v>
      </c>
      <c r="L10" s="603" t="s">
        <v>15</v>
      </c>
      <c r="M10" s="614"/>
    </row>
    <row r="11" spans="1:13" ht="32.25" customHeight="1" thickBot="1">
      <c r="A11" s="591"/>
      <c r="B11" s="593"/>
      <c r="C11" s="595"/>
      <c r="D11" s="597"/>
      <c r="E11" s="599"/>
      <c r="F11" s="595"/>
      <c r="G11" s="601"/>
      <c r="H11" s="603"/>
      <c r="I11" s="616"/>
      <c r="J11" s="603"/>
      <c r="K11" s="618"/>
      <c r="L11" s="603"/>
      <c r="M11" s="615"/>
    </row>
    <row r="12" spans="1:13" ht="18.75" customHeight="1" thickBot="1">
      <c r="A12" s="21"/>
      <c r="B12" s="22">
        <v>600</v>
      </c>
      <c r="C12" s="23">
        <v>60014</v>
      </c>
      <c r="D12" s="24" t="s">
        <v>16</v>
      </c>
      <c r="E12" s="25"/>
      <c r="F12" s="26"/>
      <c r="G12" s="27">
        <f>SUM(H12+I12+M12)</f>
        <v>8785271</v>
      </c>
      <c r="H12" s="28">
        <f>H13+H30+H47+H44+H52</f>
        <v>637877</v>
      </c>
      <c r="I12" s="29">
        <f>I13+I30+I44+I47+I52</f>
        <v>7009657</v>
      </c>
      <c r="J12" s="29">
        <f>J13+J30+J44+J47+J52</f>
        <v>2434447</v>
      </c>
      <c r="K12" s="29">
        <f>K13+K30+K44+K47+K52</f>
        <v>4575210</v>
      </c>
      <c r="L12" s="29">
        <f>L13+L30+L44+L47+L52</f>
        <v>0</v>
      </c>
      <c r="M12" s="30">
        <f>M13+M30+M44+M47+M52</f>
        <v>1137737</v>
      </c>
    </row>
    <row r="13" spans="1:13" ht="15.75" customHeight="1">
      <c r="A13" s="31"/>
      <c r="B13" s="32"/>
      <c r="C13" s="33"/>
      <c r="D13" s="34" t="s">
        <v>17</v>
      </c>
      <c r="E13" s="35"/>
      <c r="F13" s="36"/>
      <c r="G13" s="37">
        <f>SUM(H13+I13+M13)</f>
        <v>6652328</v>
      </c>
      <c r="H13" s="38">
        <f>SUM(H14:H25)</f>
        <v>440439</v>
      </c>
      <c r="I13" s="39">
        <f>SUM(J13:L13)</f>
        <v>5765054</v>
      </c>
      <c r="J13" s="38">
        <f>SUM(J14:J29)</f>
        <v>1698194</v>
      </c>
      <c r="K13" s="38">
        <f>SUM(K14:K29)</f>
        <v>4066860</v>
      </c>
      <c r="L13" s="38">
        <f>SUM(L14:L27)</f>
        <v>0</v>
      </c>
      <c r="M13" s="40">
        <f>SUM(M14:M29)</f>
        <v>446835</v>
      </c>
    </row>
    <row r="14" spans="1:13" ht="24.75" customHeight="1">
      <c r="A14" s="41">
        <v>1</v>
      </c>
      <c r="B14" s="42"/>
      <c r="C14" s="43"/>
      <c r="D14" s="44" t="s">
        <v>18</v>
      </c>
      <c r="E14" s="45" t="s">
        <v>19</v>
      </c>
      <c r="F14" s="46" t="s">
        <v>20</v>
      </c>
      <c r="G14" s="47">
        <f>SUM(H14+I14+M14)</f>
        <v>1002506</v>
      </c>
      <c r="H14" s="48">
        <v>14352</v>
      </c>
      <c r="I14" s="49">
        <f>SUM(J14:L14)</f>
        <v>988154</v>
      </c>
      <c r="J14" s="50">
        <v>458154</v>
      </c>
      <c r="K14" s="51">
        <v>530000</v>
      </c>
      <c r="L14" s="50"/>
      <c r="M14" s="52"/>
    </row>
    <row r="15" spans="1:13" ht="17.25" customHeight="1">
      <c r="A15" s="12">
        <v>2</v>
      </c>
      <c r="B15" s="53"/>
      <c r="C15" s="14"/>
      <c r="D15" s="15" t="s">
        <v>142</v>
      </c>
      <c r="E15" s="16" t="s">
        <v>19</v>
      </c>
      <c r="F15" s="18" t="s">
        <v>21</v>
      </c>
      <c r="G15" s="17">
        <f>I15+M15+H15</f>
        <v>247065</v>
      </c>
      <c r="H15" s="54"/>
      <c r="I15" s="19">
        <f>SUM(J15:L15)</f>
        <v>247065</v>
      </c>
      <c r="J15" s="54">
        <v>123532</v>
      </c>
      <c r="K15" s="17">
        <v>123533</v>
      </c>
      <c r="L15" s="54"/>
      <c r="M15" s="55"/>
    </row>
    <row r="16" spans="1:13" ht="17.25" customHeight="1">
      <c r="A16" s="12">
        <v>3</v>
      </c>
      <c r="B16" s="56"/>
      <c r="C16" s="14"/>
      <c r="D16" s="15" t="s">
        <v>143</v>
      </c>
      <c r="E16" s="16" t="s">
        <v>19</v>
      </c>
      <c r="F16" s="20">
        <v>2006</v>
      </c>
      <c r="G16" s="17">
        <f>I16+M16+H16</f>
        <v>49410</v>
      </c>
      <c r="H16" s="59"/>
      <c r="I16" s="19">
        <f>SUM(J16:L16)</f>
        <v>49410</v>
      </c>
      <c r="J16" s="60">
        <v>24705</v>
      </c>
      <c r="K16" s="61">
        <v>24705</v>
      </c>
      <c r="L16" s="60"/>
      <c r="M16" s="62"/>
    </row>
    <row r="17" spans="1:13" ht="18" customHeight="1">
      <c r="A17" s="12">
        <v>4</v>
      </c>
      <c r="B17" s="56"/>
      <c r="C17" s="14"/>
      <c r="D17" s="57" t="s">
        <v>22</v>
      </c>
      <c r="E17" s="16" t="s">
        <v>19</v>
      </c>
      <c r="F17" s="58" t="s">
        <v>23</v>
      </c>
      <c r="G17" s="17">
        <f aca="true" t="shared" si="0" ref="G17:G30">SUM(H17+I17+M17)</f>
        <v>382427</v>
      </c>
      <c r="H17" s="59">
        <v>191214</v>
      </c>
      <c r="I17" s="19">
        <f>SUM(J17:K17)</f>
        <v>191213</v>
      </c>
      <c r="J17" s="60">
        <v>191213</v>
      </c>
      <c r="K17" s="61"/>
      <c r="L17" s="60"/>
      <c r="M17" s="62"/>
    </row>
    <row r="18" spans="1:13" ht="15.75" customHeight="1">
      <c r="A18" s="12">
        <v>5</v>
      </c>
      <c r="B18" s="42"/>
      <c r="C18" s="14"/>
      <c r="D18" s="57" t="s">
        <v>24</v>
      </c>
      <c r="E18" s="63" t="s">
        <v>19</v>
      </c>
      <c r="F18" s="20" t="s">
        <v>25</v>
      </c>
      <c r="G18" s="61">
        <f t="shared" si="0"/>
        <v>430421</v>
      </c>
      <c r="H18" s="59"/>
      <c r="I18" s="64">
        <f>SUM(J18:L18)</f>
        <v>430421</v>
      </c>
      <c r="J18" s="60">
        <v>172168</v>
      </c>
      <c r="K18" s="61">
        <v>258253</v>
      </c>
      <c r="L18" s="60"/>
      <c r="M18" s="62"/>
    </row>
    <row r="19" spans="1:13" ht="16.5" customHeight="1">
      <c r="A19" s="65">
        <v>6</v>
      </c>
      <c r="B19" s="53"/>
      <c r="C19" s="14"/>
      <c r="D19" s="15" t="s">
        <v>26</v>
      </c>
      <c r="E19" s="16" t="s">
        <v>19</v>
      </c>
      <c r="F19" s="18" t="s">
        <v>27</v>
      </c>
      <c r="G19" s="17">
        <f t="shared" si="0"/>
        <v>295490</v>
      </c>
      <c r="H19" s="66">
        <v>147745</v>
      </c>
      <c r="I19" s="19">
        <f>SUM(J19:L19)</f>
        <v>147745</v>
      </c>
      <c r="J19" s="54">
        <v>147745</v>
      </c>
      <c r="K19" s="17"/>
      <c r="L19" s="54"/>
      <c r="M19" s="67"/>
    </row>
    <row r="20" spans="1:13" ht="15.75" customHeight="1">
      <c r="A20" s="12">
        <v>7</v>
      </c>
      <c r="B20" s="53"/>
      <c r="C20" s="14"/>
      <c r="D20" s="15" t="s">
        <v>28</v>
      </c>
      <c r="E20" s="16" t="s">
        <v>19</v>
      </c>
      <c r="F20" s="18" t="s">
        <v>29</v>
      </c>
      <c r="G20" s="17">
        <f t="shared" si="0"/>
        <v>149856</v>
      </c>
      <c r="H20" s="66">
        <v>74928</v>
      </c>
      <c r="I20" s="19">
        <f>SUM(J20:L20)</f>
        <v>74928</v>
      </c>
      <c r="J20" s="54">
        <v>74928</v>
      </c>
      <c r="K20" s="17"/>
      <c r="L20" s="54"/>
      <c r="M20" s="67"/>
    </row>
    <row r="21" spans="1:13" ht="33.75" customHeight="1">
      <c r="A21" s="12">
        <v>8</v>
      </c>
      <c r="B21" s="53"/>
      <c r="C21" s="14"/>
      <c r="D21" s="68" t="s">
        <v>30</v>
      </c>
      <c r="E21" s="16" t="s">
        <v>19</v>
      </c>
      <c r="F21" s="18" t="s">
        <v>29</v>
      </c>
      <c r="G21" s="17">
        <f t="shared" si="0"/>
        <v>1402208</v>
      </c>
      <c r="H21" s="66">
        <v>6100</v>
      </c>
      <c r="I21" s="19">
        <f>SUM(J21:L21)</f>
        <v>1396108</v>
      </c>
      <c r="J21" s="69">
        <v>344452</v>
      </c>
      <c r="K21" s="17">
        <v>1051656</v>
      </c>
      <c r="L21" s="54"/>
      <c r="M21" s="67"/>
    </row>
    <row r="22" spans="1:13" ht="33.75" customHeight="1">
      <c r="A22" s="12">
        <v>9</v>
      </c>
      <c r="B22" s="53"/>
      <c r="C22" s="14"/>
      <c r="D22" s="68" t="s">
        <v>31</v>
      </c>
      <c r="E22" s="16" t="s">
        <v>19</v>
      </c>
      <c r="F22" s="18" t="s">
        <v>29</v>
      </c>
      <c r="G22" s="17">
        <f t="shared" si="0"/>
        <v>1339177</v>
      </c>
      <c r="H22" s="66">
        <v>6100</v>
      </c>
      <c r="I22" s="19">
        <f>SUM(J22:L22)</f>
        <v>1333077</v>
      </c>
      <c r="J22" s="70">
        <v>161297</v>
      </c>
      <c r="K22" s="17">
        <v>1171780</v>
      </c>
      <c r="L22" s="54"/>
      <c r="M22" s="67"/>
    </row>
    <row r="23" spans="1:13" ht="20.25" customHeight="1">
      <c r="A23" s="12">
        <v>10</v>
      </c>
      <c r="B23" s="53"/>
      <c r="C23" s="14"/>
      <c r="D23" s="15" t="s">
        <v>32</v>
      </c>
      <c r="E23" s="16" t="s">
        <v>19</v>
      </c>
      <c r="F23" s="14" t="s">
        <v>33</v>
      </c>
      <c r="G23" s="17">
        <f t="shared" si="0"/>
        <v>79248</v>
      </c>
      <c r="H23" s="66"/>
      <c r="I23" s="19">
        <f aca="true" t="shared" si="1" ref="I23:I73">SUM(J23:L23)</f>
        <v>0</v>
      </c>
      <c r="J23" s="54"/>
      <c r="K23" s="17"/>
      <c r="L23" s="54"/>
      <c r="M23" s="55">
        <v>79248</v>
      </c>
    </row>
    <row r="24" spans="1:13" ht="18.75" customHeight="1">
      <c r="A24" s="41">
        <v>11</v>
      </c>
      <c r="B24" s="56"/>
      <c r="C24" s="14"/>
      <c r="D24" s="44" t="s">
        <v>34</v>
      </c>
      <c r="E24" s="16" t="s">
        <v>19</v>
      </c>
      <c r="F24" s="14" t="s">
        <v>33</v>
      </c>
      <c r="G24" s="17">
        <f t="shared" si="0"/>
        <v>127800</v>
      </c>
      <c r="H24" s="66"/>
      <c r="I24" s="19">
        <f t="shared" si="1"/>
        <v>0</v>
      </c>
      <c r="J24" s="54"/>
      <c r="K24" s="17"/>
      <c r="L24" s="54"/>
      <c r="M24" s="67">
        <v>127800</v>
      </c>
    </row>
    <row r="25" spans="1:13" ht="20.25" customHeight="1">
      <c r="A25" s="71">
        <v>12</v>
      </c>
      <c r="B25" s="72"/>
      <c r="C25" s="58"/>
      <c r="D25" s="57" t="s">
        <v>144</v>
      </c>
      <c r="E25" s="63" t="s">
        <v>19</v>
      </c>
      <c r="F25" s="58" t="s">
        <v>33</v>
      </c>
      <c r="G25" s="61">
        <f t="shared" si="0"/>
        <v>135884</v>
      </c>
      <c r="H25" s="59"/>
      <c r="I25" s="64">
        <f t="shared" si="1"/>
        <v>71515</v>
      </c>
      <c r="J25" s="60"/>
      <c r="K25" s="61">
        <v>71515</v>
      </c>
      <c r="L25" s="60"/>
      <c r="M25" s="73">
        <v>64369</v>
      </c>
    </row>
    <row r="26" spans="1:13" ht="20.25" customHeight="1">
      <c r="A26" s="12">
        <v>13</v>
      </c>
      <c r="B26" s="72"/>
      <c r="C26" s="14"/>
      <c r="D26" s="15" t="s">
        <v>145</v>
      </c>
      <c r="E26" s="16" t="s">
        <v>19</v>
      </c>
      <c r="F26" s="14" t="s">
        <v>36</v>
      </c>
      <c r="G26" s="17">
        <f t="shared" si="0"/>
        <v>254116</v>
      </c>
      <c r="H26" s="66"/>
      <c r="I26" s="19">
        <f t="shared" si="1"/>
        <v>127058</v>
      </c>
      <c r="J26" s="54"/>
      <c r="K26" s="17">
        <v>127058</v>
      </c>
      <c r="L26" s="54"/>
      <c r="M26" s="67">
        <v>127058</v>
      </c>
    </row>
    <row r="27" spans="1:13" ht="20.25" customHeight="1">
      <c r="A27" s="12">
        <v>14</v>
      </c>
      <c r="B27" s="72"/>
      <c r="C27" s="14"/>
      <c r="D27" s="15" t="s">
        <v>35</v>
      </c>
      <c r="E27" s="16" t="s">
        <v>19</v>
      </c>
      <c r="F27" s="14" t="s">
        <v>36</v>
      </c>
      <c r="G27" s="17">
        <f t="shared" si="0"/>
        <v>96720</v>
      </c>
      <c r="H27" s="66"/>
      <c r="I27" s="19">
        <f t="shared" si="1"/>
        <v>48360</v>
      </c>
      <c r="J27" s="54"/>
      <c r="K27" s="17">
        <v>48360</v>
      </c>
      <c r="L27" s="54"/>
      <c r="M27" s="67">
        <v>48360</v>
      </c>
    </row>
    <row r="28" spans="1:13" ht="20.25" customHeight="1">
      <c r="A28" s="12">
        <v>15</v>
      </c>
      <c r="B28" s="53"/>
      <c r="C28" s="14"/>
      <c r="D28" s="15" t="s">
        <v>344</v>
      </c>
      <c r="E28" s="16" t="s">
        <v>19</v>
      </c>
      <c r="F28" s="14">
        <v>2006</v>
      </c>
      <c r="G28" s="17">
        <f t="shared" si="0"/>
        <v>464000</v>
      </c>
      <c r="H28" s="66"/>
      <c r="I28" s="19">
        <f t="shared" si="1"/>
        <v>464000</v>
      </c>
      <c r="J28" s="54"/>
      <c r="K28" s="17">
        <v>464000</v>
      </c>
      <c r="L28" s="54"/>
      <c r="M28" s="73"/>
    </row>
    <row r="29" spans="1:13" ht="20.25" customHeight="1">
      <c r="A29" s="12">
        <v>16</v>
      </c>
      <c r="B29" s="53"/>
      <c r="C29" s="14"/>
      <c r="D29" s="15" t="s">
        <v>343</v>
      </c>
      <c r="E29" s="16" t="s">
        <v>19</v>
      </c>
      <c r="F29" s="18">
        <v>2006</v>
      </c>
      <c r="G29" s="17">
        <f t="shared" si="0"/>
        <v>196000</v>
      </c>
      <c r="H29" s="66"/>
      <c r="I29" s="19">
        <f t="shared" si="1"/>
        <v>196000</v>
      </c>
      <c r="J29" s="54"/>
      <c r="K29" s="17">
        <v>196000</v>
      </c>
      <c r="L29" s="54"/>
      <c r="M29" s="62"/>
    </row>
    <row r="30" spans="1:13" ht="16.5" customHeight="1">
      <c r="A30" s="12"/>
      <c r="B30" s="53"/>
      <c r="C30" s="14"/>
      <c r="D30" s="74" t="s">
        <v>37</v>
      </c>
      <c r="E30" s="75"/>
      <c r="F30" s="76"/>
      <c r="G30" s="77">
        <f t="shared" si="0"/>
        <v>1672893</v>
      </c>
      <c r="H30" s="78">
        <f>SUM(H31:H34)</f>
        <v>197438</v>
      </c>
      <c r="I30" s="19">
        <f t="shared" si="1"/>
        <v>934553</v>
      </c>
      <c r="J30" s="78">
        <f>SUM(J31:J43)</f>
        <v>526203</v>
      </c>
      <c r="K30" s="78">
        <f>SUM(K31:K43)</f>
        <v>408350</v>
      </c>
      <c r="L30" s="78">
        <f>SUM(L31:L43)</f>
        <v>0</v>
      </c>
      <c r="M30" s="79">
        <f>SUM(M31:M43)</f>
        <v>540902</v>
      </c>
    </row>
    <row r="31" spans="1:13" ht="22.5" customHeight="1">
      <c r="A31" s="12">
        <v>17</v>
      </c>
      <c r="B31" s="53"/>
      <c r="C31" s="14"/>
      <c r="D31" s="15" t="s">
        <v>38</v>
      </c>
      <c r="E31" s="16" t="s">
        <v>19</v>
      </c>
      <c r="F31" s="18" t="s">
        <v>39</v>
      </c>
      <c r="G31" s="17">
        <f>H31+I31+M31</f>
        <v>60811</v>
      </c>
      <c r="H31" s="54">
        <v>30405</v>
      </c>
      <c r="I31" s="54">
        <f>SUM(J31:L31)</f>
        <v>30406</v>
      </c>
      <c r="J31" s="54">
        <v>30406</v>
      </c>
      <c r="K31" s="17"/>
      <c r="L31" s="54"/>
      <c r="M31" s="55"/>
    </row>
    <row r="32" spans="1:13" ht="17.25" customHeight="1">
      <c r="A32" s="12">
        <v>18</v>
      </c>
      <c r="B32" s="72"/>
      <c r="C32" s="14"/>
      <c r="D32" s="15" t="s">
        <v>40</v>
      </c>
      <c r="E32" s="16" t="s">
        <v>19</v>
      </c>
      <c r="F32" s="18" t="s">
        <v>21</v>
      </c>
      <c r="G32" s="17">
        <f>H32+I32+M32</f>
        <v>151275</v>
      </c>
      <c r="H32" s="66"/>
      <c r="I32" s="54">
        <f>SUM(J32:L32)</f>
        <v>151275</v>
      </c>
      <c r="J32" s="80">
        <v>75637</v>
      </c>
      <c r="K32" s="17">
        <v>75638</v>
      </c>
      <c r="L32" s="54"/>
      <c r="M32" s="55"/>
    </row>
    <row r="33" spans="1:13" ht="17.25" customHeight="1">
      <c r="A33" s="12">
        <v>19</v>
      </c>
      <c r="B33" s="72"/>
      <c r="C33" s="14"/>
      <c r="D33" s="15" t="s">
        <v>41</v>
      </c>
      <c r="E33" s="16" t="s">
        <v>19</v>
      </c>
      <c r="F33" s="18">
        <v>2006</v>
      </c>
      <c r="G33" s="17">
        <f>H33+I33+M33</f>
        <v>70200</v>
      </c>
      <c r="H33" s="66"/>
      <c r="I33" s="54">
        <f>SUM(J33:L33)</f>
        <v>70200</v>
      </c>
      <c r="J33" s="80">
        <v>70200</v>
      </c>
      <c r="K33" s="17"/>
      <c r="L33" s="54"/>
      <c r="M33" s="55"/>
    </row>
    <row r="34" spans="1:13" ht="17.25" customHeight="1">
      <c r="A34" s="12">
        <v>20</v>
      </c>
      <c r="B34" s="72"/>
      <c r="C34" s="14"/>
      <c r="D34" s="15" t="s">
        <v>42</v>
      </c>
      <c r="E34" s="16" t="s">
        <v>19</v>
      </c>
      <c r="F34" s="14" t="s">
        <v>25</v>
      </c>
      <c r="G34" s="17">
        <f>H34+I34+M34</f>
        <v>334066</v>
      </c>
      <c r="H34" s="66">
        <v>167033</v>
      </c>
      <c r="I34" s="54">
        <f>SUM(J34:L34)</f>
        <v>167033</v>
      </c>
      <c r="J34" s="54">
        <v>167033</v>
      </c>
      <c r="K34" s="17"/>
      <c r="L34" s="54"/>
      <c r="M34" s="55"/>
    </row>
    <row r="35" spans="1:13" ht="17.25" customHeight="1">
      <c r="A35" s="12">
        <v>21</v>
      </c>
      <c r="B35" s="72"/>
      <c r="C35" s="14"/>
      <c r="D35" s="15" t="s">
        <v>43</v>
      </c>
      <c r="E35" s="16" t="s">
        <v>19</v>
      </c>
      <c r="F35" s="18" t="s">
        <v>21</v>
      </c>
      <c r="G35" s="17">
        <f>SUM(H35+I35+M35)</f>
        <v>195078</v>
      </c>
      <c r="H35" s="66">
        <v>97539</v>
      </c>
      <c r="I35" s="19">
        <f>SUM(J35:L35)</f>
        <v>97539</v>
      </c>
      <c r="J35" s="54">
        <v>97539</v>
      </c>
      <c r="K35" s="17"/>
      <c r="L35" s="54"/>
      <c r="M35" s="62"/>
    </row>
    <row r="36" spans="1:13" ht="17.25" customHeight="1">
      <c r="A36" s="12">
        <v>22</v>
      </c>
      <c r="B36" s="53"/>
      <c r="C36" s="14"/>
      <c r="D36" s="15" t="s">
        <v>44</v>
      </c>
      <c r="E36" s="16" t="s">
        <v>19</v>
      </c>
      <c r="F36" s="18" t="s">
        <v>33</v>
      </c>
      <c r="G36" s="17">
        <f aca="true" t="shared" si="2" ref="G36:G43">SUM(H36+I36+M36)</f>
        <v>308880</v>
      </c>
      <c r="H36" s="66"/>
      <c r="I36" s="19">
        <f aca="true" t="shared" si="3" ref="I36:I43">SUM(J36:L36)</f>
        <v>154440</v>
      </c>
      <c r="J36" s="54"/>
      <c r="K36" s="17">
        <v>154440</v>
      </c>
      <c r="L36" s="54"/>
      <c r="M36" s="62">
        <v>154440</v>
      </c>
    </row>
    <row r="37" spans="1:13" ht="21.75" customHeight="1">
      <c r="A37" s="12">
        <v>23</v>
      </c>
      <c r="B37" s="53"/>
      <c r="C37" s="14"/>
      <c r="D37" s="15" t="s">
        <v>45</v>
      </c>
      <c r="E37" s="16" t="s">
        <v>19</v>
      </c>
      <c r="F37" s="18" t="s">
        <v>33</v>
      </c>
      <c r="G37" s="17">
        <f t="shared" si="2"/>
        <v>148500</v>
      </c>
      <c r="H37" s="66"/>
      <c r="I37" s="19">
        <f t="shared" si="3"/>
        <v>0</v>
      </c>
      <c r="J37" s="54"/>
      <c r="K37" s="17"/>
      <c r="L37" s="54"/>
      <c r="M37" s="62">
        <v>148500</v>
      </c>
    </row>
    <row r="38" spans="1:13" ht="18" customHeight="1">
      <c r="A38" s="12">
        <v>24</v>
      </c>
      <c r="B38" s="53"/>
      <c r="C38" s="14"/>
      <c r="D38" s="15" t="s">
        <v>46</v>
      </c>
      <c r="E38" s="16" t="s">
        <v>19</v>
      </c>
      <c r="F38" s="18" t="s">
        <v>33</v>
      </c>
      <c r="G38" s="17">
        <f t="shared" si="2"/>
        <v>70826</v>
      </c>
      <c r="H38" s="66"/>
      <c r="I38" s="19">
        <f t="shared" si="3"/>
        <v>0</v>
      </c>
      <c r="J38" s="54"/>
      <c r="K38" s="17"/>
      <c r="L38" s="54"/>
      <c r="M38" s="62">
        <v>70826</v>
      </c>
    </row>
    <row r="39" spans="1:13" ht="18" customHeight="1">
      <c r="A39" s="12">
        <v>25</v>
      </c>
      <c r="B39" s="53"/>
      <c r="C39" s="14"/>
      <c r="D39" s="15" t="s">
        <v>47</v>
      </c>
      <c r="E39" s="16" t="s">
        <v>19</v>
      </c>
      <c r="F39" s="18" t="s">
        <v>36</v>
      </c>
      <c r="G39" s="17">
        <f t="shared" si="2"/>
        <v>74250</v>
      </c>
      <c r="H39" s="66"/>
      <c r="I39" s="19">
        <f t="shared" si="3"/>
        <v>0</v>
      </c>
      <c r="J39" s="54"/>
      <c r="K39" s="17"/>
      <c r="L39" s="54"/>
      <c r="M39" s="62">
        <v>74250</v>
      </c>
    </row>
    <row r="40" spans="1:13" ht="21.75" customHeight="1">
      <c r="A40" s="12">
        <v>26</v>
      </c>
      <c r="B40" s="53"/>
      <c r="C40" s="14"/>
      <c r="D40" s="15" t="s">
        <v>48</v>
      </c>
      <c r="E40" s="16" t="s">
        <v>19</v>
      </c>
      <c r="F40" s="18">
        <v>2006</v>
      </c>
      <c r="G40" s="17">
        <f t="shared" si="2"/>
        <v>170775</v>
      </c>
      <c r="H40" s="66"/>
      <c r="I40" s="19">
        <f t="shared" si="3"/>
        <v>170775</v>
      </c>
      <c r="J40" s="54">
        <v>85388</v>
      </c>
      <c r="K40" s="17">
        <v>85387</v>
      </c>
      <c r="L40" s="54"/>
      <c r="M40" s="62"/>
    </row>
    <row r="41" spans="1:13" ht="17.25" customHeight="1">
      <c r="A41" s="12">
        <v>27</v>
      </c>
      <c r="B41" s="53"/>
      <c r="C41" s="14"/>
      <c r="D41" s="15" t="s">
        <v>49</v>
      </c>
      <c r="E41" s="16" t="s">
        <v>19</v>
      </c>
      <c r="F41" s="18" t="s">
        <v>33</v>
      </c>
      <c r="G41" s="17">
        <f t="shared" si="2"/>
        <v>55361</v>
      </c>
      <c r="H41" s="66"/>
      <c r="I41" s="19">
        <f t="shared" si="3"/>
        <v>27680</v>
      </c>
      <c r="J41" s="54"/>
      <c r="K41" s="17">
        <v>27680</v>
      </c>
      <c r="L41" s="54"/>
      <c r="M41" s="62">
        <v>27681</v>
      </c>
    </row>
    <row r="42" spans="1:13" ht="17.25" customHeight="1">
      <c r="A42" s="12">
        <v>28</v>
      </c>
      <c r="B42" s="53"/>
      <c r="C42" s="14"/>
      <c r="D42" s="15" t="s">
        <v>50</v>
      </c>
      <c r="E42" s="16" t="s">
        <v>19</v>
      </c>
      <c r="F42" s="18" t="s">
        <v>33</v>
      </c>
      <c r="G42" s="17">
        <f t="shared" si="2"/>
        <v>56160</v>
      </c>
      <c r="H42" s="66"/>
      <c r="I42" s="19">
        <f t="shared" si="3"/>
        <v>28080</v>
      </c>
      <c r="J42" s="54"/>
      <c r="K42" s="17">
        <v>28080</v>
      </c>
      <c r="L42" s="54"/>
      <c r="M42" s="62">
        <v>28080</v>
      </c>
    </row>
    <row r="43" spans="1:13" ht="20.25" customHeight="1">
      <c r="A43" s="12">
        <v>29</v>
      </c>
      <c r="B43" s="53"/>
      <c r="C43" s="14"/>
      <c r="D43" s="15" t="s">
        <v>51</v>
      </c>
      <c r="E43" s="16" t="s">
        <v>19</v>
      </c>
      <c r="F43" s="18" t="s">
        <v>33</v>
      </c>
      <c r="G43" s="17">
        <f t="shared" si="2"/>
        <v>74250</v>
      </c>
      <c r="H43" s="66"/>
      <c r="I43" s="19">
        <f t="shared" si="3"/>
        <v>37125</v>
      </c>
      <c r="J43" s="54"/>
      <c r="K43" s="17">
        <v>37125</v>
      </c>
      <c r="L43" s="54"/>
      <c r="M43" s="62">
        <v>37125</v>
      </c>
    </row>
    <row r="44" spans="1:13" ht="17.25" customHeight="1">
      <c r="A44" s="12"/>
      <c r="B44" s="53"/>
      <c r="C44" s="14"/>
      <c r="D44" s="74" t="s">
        <v>52</v>
      </c>
      <c r="E44" s="16"/>
      <c r="F44" s="18"/>
      <c r="G44" s="77">
        <f>SUM(H44+I44+M44)</f>
        <v>300000</v>
      </c>
      <c r="H44" s="66"/>
      <c r="I44" s="19">
        <f>SUM(I45:I46)</f>
        <v>150000</v>
      </c>
      <c r="J44" s="19">
        <f>SUM(J45:J46)</f>
        <v>50000</v>
      </c>
      <c r="K44" s="19">
        <f>SUM(K45:K46)</f>
        <v>100000</v>
      </c>
      <c r="L44" s="19">
        <f>SUM(L45:L46)</f>
        <v>0</v>
      </c>
      <c r="M44" s="62">
        <f>SUM(M45:M46)</f>
        <v>150000</v>
      </c>
    </row>
    <row r="45" spans="1:13" ht="22.5" customHeight="1">
      <c r="A45" s="12">
        <v>30</v>
      </c>
      <c r="B45" s="53"/>
      <c r="C45" s="14"/>
      <c r="D45" s="15" t="s">
        <v>53</v>
      </c>
      <c r="E45" s="16" t="s">
        <v>19</v>
      </c>
      <c r="F45" s="18" t="s">
        <v>33</v>
      </c>
      <c r="G45" s="17">
        <f>SUM(H45+I45+M45)</f>
        <v>200000</v>
      </c>
      <c r="H45" s="66"/>
      <c r="I45" s="19">
        <f>SUM(J45:L45)</f>
        <v>100000</v>
      </c>
      <c r="J45" s="54"/>
      <c r="K45" s="17">
        <v>100000</v>
      </c>
      <c r="L45" s="54"/>
      <c r="M45" s="62">
        <v>100000</v>
      </c>
    </row>
    <row r="46" spans="1:13" ht="22.5" customHeight="1">
      <c r="A46" s="12">
        <v>31</v>
      </c>
      <c r="B46" s="53"/>
      <c r="C46" s="14"/>
      <c r="D46" s="15" t="s">
        <v>54</v>
      </c>
      <c r="E46" s="16" t="s">
        <v>19</v>
      </c>
      <c r="F46" s="18" t="s">
        <v>55</v>
      </c>
      <c r="G46" s="17">
        <f>SUM(H46+I46+M46)</f>
        <v>100000</v>
      </c>
      <c r="H46" s="66"/>
      <c r="I46" s="19">
        <f>SUM(J46:L46)</f>
        <v>50000</v>
      </c>
      <c r="J46" s="54">
        <v>50000</v>
      </c>
      <c r="K46" s="17"/>
      <c r="L46" s="54"/>
      <c r="M46" s="62">
        <v>50000</v>
      </c>
    </row>
    <row r="47" spans="1:13" ht="15" customHeight="1">
      <c r="A47" s="12"/>
      <c r="B47" s="13"/>
      <c r="C47" s="14"/>
      <c r="D47" s="74" t="s">
        <v>56</v>
      </c>
      <c r="E47" s="75"/>
      <c r="F47" s="76"/>
      <c r="G47" s="77">
        <f>SUM(G48:G51)</f>
        <v>105050</v>
      </c>
      <c r="H47" s="78">
        <f>SUM(H48:H51)</f>
        <v>0</v>
      </c>
      <c r="I47" s="81">
        <f t="shared" si="1"/>
        <v>105050</v>
      </c>
      <c r="J47" s="78">
        <f>SUM(J48:J51)</f>
        <v>105050</v>
      </c>
      <c r="K47" s="82"/>
      <c r="L47" s="83"/>
      <c r="M47" s="84"/>
    </row>
    <row r="48" spans="1:13" ht="21.75" customHeight="1">
      <c r="A48" s="65">
        <v>32</v>
      </c>
      <c r="B48" s="43"/>
      <c r="C48" s="43"/>
      <c r="D48" s="16" t="s">
        <v>57</v>
      </c>
      <c r="E48" s="16" t="s">
        <v>58</v>
      </c>
      <c r="F48" s="43">
        <v>2006</v>
      </c>
      <c r="G48" s="47">
        <f aca="true" t="shared" si="4" ref="G48:G53">H48+I48+M48</f>
        <v>25300</v>
      </c>
      <c r="H48" s="69"/>
      <c r="I48" s="49">
        <f t="shared" si="1"/>
        <v>25300</v>
      </c>
      <c r="J48" s="69">
        <v>25300</v>
      </c>
      <c r="K48" s="69"/>
      <c r="L48" s="85"/>
      <c r="M48" s="86"/>
    </row>
    <row r="49" spans="1:13" ht="22.5" customHeight="1">
      <c r="A49" s="12">
        <v>33</v>
      </c>
      <c r="B49" s="14"/>
      <c r="C49" s="14"/>
      <c r="D49" s="15" t="s">
        <v>59</v>
      </c>
      <c r="E49" s="15" t="s">
        <v>60</v>
      </c>
      <c r="F49" s="14">
        <v>2006</v>
      </c>
      <c r="G49" s="17">
        <f t="shared" si="4"/>
        <v>19000</v>
      </c>
      <c r="H49" s="82"/>
      <c r="I49" s="19">
        <f t="shared" si="1"/>
        <v>19000</v>
      </c>
      <c r="J49" s="82">
        <v>19000</v>
      </c>
      <c r="K49" s="82"/>
      <c r="L49" s="83"/>
      <c r="M49" s="84"/>
    </row>
    <row r="50" spans="1:13" ht="13.5" customHeight="1">
      <c r="A50" s="12">
        <v>34</v>
      </c>
      <c r="B50" s="14"/>
      <c r="C50" s="14"/>
      <c r="D50" s="15" t="s">
        <v>61</v>
      </c>
      <c r="E50" s="15" t="s">
        <v>62</v>
      </c>
      <c r="F50" s="14">
        <v>2006</v>
      </c>
      <c r="G50" s="17">
        <f t="shared" si="4"/>
        <v>19500</v>
      </c>
      <c r="H50" s="82"/>
      <c r="I50" s="19">
        <f t="shared" si="1"/>
        <v>19500</v>
      </c>
      <c r="J50" s="82">
        <v>19500</v>
      </c>
      <c r="K50" s="82"/>
      <c r="L50" s="83"/>
      <c r="M50" s="84"/>
    </row>
    <row r="51" spans="1:13" ht="19.5" customHeight="1">
      <c r="A51" s="12">
        <v>35</v>
      </c>
      <c r="B51" s="14"/>
      <c r="C51" s="14"/>
      <c r="D51" s="15" t="s">
        <v>63</v>
      </c>
      <c r="E51" s="15" t="s">
        <v>64</v>
      </c>
      <c r="F51" s="14">
        <v>2006</v>
      </c>
      <c r="G51" s="17">
        <f t="shared" si="4"/>
        <v>41250</v>
      </c>
      <c r="H51" s="82"/>
      <c r="I51" s="19">
        <f t="shared" si="1"/>
        <v>41250</v>
      </c>
      <c r="J51" s="82">
        <v>41250</v>
      </c>
      <c r="K51" s="82"/>
      <c r="L51" s="83"/>
      <c r="M51" s="84"/>
    </row>
    <row r="52" spans="1:13" ht="15" customHeight="1">
      <c r="A52" s="12"/>
      <c r="B52" s="14"/>
      <c r="C52" s="14"/>
      <c r="D52" s="74" t="s">
        <v>65</v>
      </c>
      <c r="E52" s="14"/>
      <c r="F52" s="14"/>
      <c r="G52" s="77">
        <f t="shared" si="4"/>
        <v>55000</v>
      </c>
      <c r="H52" s="87"/>
      <c r="I52" s="88">
        <f t="shared" si="1"/>
        <v>55000</v>
      </c>
      <c r="J52" s="89">
        <f>SUM(J53:J53)</f>
        <v>55000</v>
      </c>
      <c r="K52" s="82"/>
      <c r="L52" s="83"/>
      <c r="M52" s="84"/>
    </row>
    <row r="53" spans="1:13" ht="19.5" customHeight="1" thickBot="1">
      <c r="A53" s="65">
        <v>36</v>
      </c>
      <c r="B53" s="43"/>
      <c r="C53" s="43"/>
      <c r="D53" s="90" t="s">
        <v>66</v>
      </c>
      <c r="E53" s="14" t="s">
        <v>67</v>
      </c>
      <c r="F53" s="14">
        <v>2006</v>
      </c>
      <c r="G53" s="17">
        <f t="shared" si="4"/>
        <v>55000</v>
      </c>
      <c r="H53" s="91"/>
      <c r="I53" s="19">
        <f t="shared" si="1"/>
        <v>55000</v>
      </c>
      <c r="J53" s="82">
        <v>55000</v>
      </c>
      <c r="K53" s="82"/>
      <c r="L53" s="83"/>
      <c r="M53" s="84"/>
    </row>
    <row r="54" spans="1:13" ht="16.5" customHeight="1" thickBot="1">
      <c r="A54" s="21"/>
      <c r="B54" s="92">
        <v>710</v>
      </c>
      <c r="C54" s="92"/>
      <c r="D54" s="93" t="s">
        <v>68</v>
      </c>
      <c r="E54" s="94"/>
      <c r="F54" s="92"/>
      <c r="G54" s="27">
        <f>SUM(G55)</f>
        <v>7000</v>
      </c>
      <c r="H54" s="95"/>
      <c r="I54" s="29">
        <f>SUM(I55)</f>
        <v>7000</v>
      </c>
      <c r="J54" s="28">
        <f>SUM(J55)</f>
        <v>0</v>
      </c>
      <c r="K54" s="28">
        <f>SUM(K55)</f>
        <v>7000</v>
      </c>
      <c r="L54" s="28">
        <f>SUM(L55)</f>
        <v>0</v>
      </c>
      <c r="M54" s="96">
        <f>SUM(M55)</f>
        <v>0</v>
      </c>
    </row>
    <row r="55" spans="1:13" ht="12.75" customHeight="1" thickBot="1">
      <c r="A55" s="97">
        <v>37</v>
      </c>
      <c r="B55" s="98"/>
      <c r="C55" s="99">
        <v>71015</v>
      </c>
      <c r="D55" s="100" t="s">
        <v>69</v>
      </c>
      <c r="E55" s="101" t="s">
        <v>70</v>
      </c>
      <c r="F55" s="99">
        <v>2006</v>
      </c>
      <c r="G55" s="102">
        <f aca="true" t="shared" si="5" ref="G55:G68">H55+I55+M55</f>
        <v>7000</v>
      </c>
      <c r="H55" s="103"/>
      <c r="I55" s="104">
        <f t="shared" si="1"/>
        <v>7000</v>
      </c>
      <c r="J55" s="105"/>
      <c r="K55" s="70">
        <v>7000</v>
      </c>
      <c r="L55" s="106"/>
      <c r="M55" s="107"/>
    </row>
    <row r="56" spans="1:13" ht="14.25" customHeight="1" thickBot="1">
      <c r="A56" s="21"/>
      <c r="B56" s="108">
        <v>750</v>
      </c>
      <c r="C56" s="92"/>
      <c r="D56" s="93" t="s">
        <v>71</v>
      </c>
      <c r="E56" s="94"/>
      <c r="F56" s="92"/>
      <c r="G56" s="27">
        <f t="shared" si="5"/>
        <v>139100</v>
      </c>
      <c r="H56" s="28">
        <f>SUM(H57:H57)</f>
        <v>0</v>
      </c>
      <c r="I56" s="29">
        <f t="shared" si="1"/>
        <v>139100</v>
      </c>
      <c r="J56" s="28">
        <f>J57</f>
        <v>139100</v>
      </c>
      <c r="K56" s="109"/>
      <c r="L56" s="110"/>
      <c r="M56" s="111">
        <f>SUM(M57:M57)</f>
        <v>0</v>
      </c>
    </row>
    <row r="57" spans="1:13" ht="14.25" customHeight="1">
      <c r="A57" s="31"/>
      <c r="B57" s="112"/>
      <c r="C57" s="36">
        <v>75020</v>
      </c>
      <c r="D57" s="113" t="s">
        <v>72</v>
      </c>
      <c r="E57" s="33" t="s">
        <v>73</v>
      </c>
      <c r="F57" s="33"/>
      <c r="G57" s="37">
        <f t="shared" si="5"/>
        <v>139100</v>
      </c>
      <c r="H57" s="114"/>
      <c r="I57" s="39">
        <f t="shared" si="1"/>
        <v>139100</v>
      </c>
      <c r="J57" s="115">
        <f>SUM(J58:J59)</f>
        <v>139100</v>
      </c>
      <c r="K57" s="116"/>
      <c r="L57" s="117"/>
      <c r="M57" s="118"/>
    </row>
    <row r="58" spans="1:13" ht="24.75" customHeight="1">
      <c r="A58" s="41">
        <v>38</v>
      </c>
      <c r="B58" s="119"/>
      <c r="C58" s="120"/>
      <c r="D58" s="44" t="s">
        <v>74</v>
      </c>
      <c r="E58" s="120"/>
      <c r="F58" s="120">
        <v>2006</v>
      </c>
      <c r="G58" s="17">
        <f t="shared" si="5"/>
        <v>100100</v>
      </c>
      <c r="H58" s="70"/>
      <c r="I58" s="19">
        <f t="shared" si="1"/>
        <v>100100</v>
      </c>
      <c r="J58" s="70">
        <v>100100</v>
      </c>
      <c r="K58" s="70"/>
      <c r="L58" s="106"/>
      <c r="M58" s="107"/>
    </row>
    <row r="59" spans="1:13" ht="12" customHeight="1" thickBot="1">
      <c r="A59" s="71">
        <v>39</v>
      </c>
      <c r="B59" s="121"/>
      <c r="C59" s="58"/>
      <c r="D59" s="57" t="s">
        <v>75</v>
      </c>
      <c r="E59" s="58"/>
      <c r="F59" s="58">
        <v>2006</v>
      </c>
      <c r="G59" s="61">
        <f t="shared" si="5"/>
        <v>39000</v>
      </c>
      <c r="H59" s="60"/>
      <c r="I59" s="64">
        <f>SUM(J59:L59)</f>
        <v>39000</v>
      </c>
      <c r="J59" s="60">
        <v>39000</v>
      </c>
      <c r="K59" s="122"/>
      <c r="L59" s="122"/>
      <c r="M59" s="123"/>
    </row>
    <row r="60" spans="1:13" ht="12" customHeight="1" thickBot="1">
      <c r="A60" s="21"/>
      <c r="B60" s="92">
        <v>801</v>
      </c>
      <c r="C60" s="26"/>
      <c r="D60" s="93" t="s">
        <v>76</v>
      </c>
      <c r="E60" s="92"/>
      <c r="F60" s="92"/>
      <c r="G60" s="27">
        <f t="shared" si="5"/>
        <v>2417638</v>
      </c>
      <c r="H60" s="28">
        <f>SUM(H61:H62)</f>
        <v>2260179</v>
      </c>
      <c r="I60" s="29">
        <f>SUM(I61:I62)</f>
        <v>157459</v>
      </c>
      <c r="J60" s="28">
        <f>SUM(J61:J62)</f>
        <v>122000</v>
      </c>
      <c r="K60" s="28"/>
      <c r="L60" s="28">
        <f>SUM(L61:L62)</f>
        <v>35459</v>
      </c>
      <c r="M60" s="124"/>
    </row>
    <row r="61" spans="1:13" ht="12" customHeight="1">
      <c r="A61" s="41">
        <v>40</v>
      </c>
      <c r="B61" s="42"/>
      <c r="C61" s="33">
        <v>80130</v>
      </c>
      <c r="D61" s="394" t="s">
        <v>77</v>
      </c>
      <c r="E61" s="33" t="s">
        <v>78</v>
      </c>
      <c r="F61" s="33">
        <v>2006</v>
      </c>
      <c r="G61" s="133">
        <f t="shared" si="5"/>
        <v>122000</v>
      </c>
      <c r="H61" s="395"/>
      <c r="I61" s="135">
        <f>SUM(J61:L61)</f>
        <v>122000</v>
      </c>
      <c r="J61" s="396">
        <v>122000</v>
      </c>
      <c r="K61" s="397"/>
      <c r="L61" s="397"/>
      <c r="M61" s="118"/>
    </row>
    <row r="62" spans="1:13" ht="20.25" customHeight="1" thickBot="1">
      <c r="A62" s="41">
        <v>41</v>
      </c>
      <c r="B62" s="42"/>
      <c r="C62" s="139">
        <v>80120</v>
      </c>
      <c r="D62" s="140" t="s">
        <v>264</v>
      </c>
      <c r="E62" s="139" t="s">
        <v>19</v>
      </c>
      <c r="F62" s="139" t="s">
        <v>265</v>
      </c>
      <c r="G62" s="143">
        <f t="shared" si="5"/>
        <v>2295638</v>
      </c>
      <c r="H62" s="398">
        <v>2260179</v>
      </c>
      <c r="I62" s="145">
        <f>SUM(J62:L62)</f>
        <v>35459</v>
      </c>
      <c r="J62" s="399"/>
      <c r="K62" s="157"/>
      <c r="L62" s="399">
        <v>35459</v>
      </c>
      <c r="M62" s="148"/>
    </row>
    <row r="63" spans="1:13" ht="16.5" customHeight="1" thickBot="1">
      <c r="A63" s="21"/>
      <c r="B63" s="108">
        <v>851</v>
      </c>
      <c r="C63" s="26"/>
      <c r="D63" s="93" t="s">
        <v>79</v>
      </c>
      <c r="E63" s="125"/>
      <c r="F63" s="126"/>
      <c r="G63" s="27">
        <f t="shared" si="5"/>
        <v>886193</v>
      </c>
      <c r="H63" s="127"/>
      <c r="I63" s="29">
        <f>J63+K63+L63</f>
        <v>886193</v>
      </c>
      <c r="J63" s="128">
        <f>SUM(J64:J65)</f>
        <v>886193</v>
      </c>
      <c r="K63" s="128">
        <f>SUM(K65)</f>
        <v>0</v>
      </c>
      <c r="L63" s="129"/>
      <c r="M63" s="130"/>
    </row>
    <row r="64" spans="1:13" ht="24" customHeight="1">
      <c r="A64" s="41">
        <v>42</v>
      </c>
      <c r="B64" s="42"/>
      <c r="C64" s="120">
        <v>85111</v>
      </c>
      <c r="D64" s="44" t="s">
        <v>80</v>
      </c>
      <c r="E64" s="131" t="s">
        <v>81</v>
      </c>
      <c r="F64" s="132">
        <v>2006</v>
      </c>
      <c r="G64" s="133">
        <f t="shared" si="5"/>
        <v>544943</v>
      </c>
      <c r="H64" s="134"/>
      <c r="I64" s="135">
        <f t="shared" si="1"/>
        <v>544943</v>
      </c>
      <c r="J64" s="136">
        <v>544943</v>
      </c>
      <c r="K64" s="70"/>
      <c r="L64" s="70"/>
      <c r="M64" s="107"/>
    </row>
    <row r="65" spans="1:13" ht="32.25" customHeight="1" thickBot="1">
      <c r="A65" s="137">
        <v>43</v>
      </c>
      <c r="B65" s="138"/>
      <c r="C65" s="139"/>
      <c r="D65" s="140" t="s">
        <v>82</v>
      </c>
      <c r="E65" s="141" t="s">
        <v>81</v>
      </c>
      <c r="F65" s="142">
        <v>2006</v>
      </c>
      <c r="G65" s="143">
        <f t="shared" si="5"/>
        <v>341250</v>
      </c>
      <c r="H65" s="144"/>
      <c r="I65" s="145">
        <f>SUM(J65:L65)</f>
        <v>341250</v>
      </c>
      <c r="J65" s="146">
        <v>341250</v>
      </c>
      <c r="K65" s="147"/>
      <c r="L65" s="147"/>
      <c r="M65" s="148"/>
    </row>
    <row r="66" spans="1:13" ht="12.75" customHeight="1" thickBot="1">
      <c r="A66" s="21"/>
      <c r="B66" s="108">
        <v>852</v>
      </c>
      <c r="C66" s="26"/>
      <c r="D66" s="93" t="s">
        <v>83</v>
      </c>
      <c r="E66" s="26"/>
      <c r="F66" s="126"/>
      <c r="G66" s="27">
        <f t="shared" si="5"/>
        <v>48600</v>
      </c>
      <c r="H66" s="95">
        <f>SUM(H67:H68)</f>
        <v>0</v>
      </c>
      <c r="I66" s="29">
        <f t="shared" si="1"/>
        <v>48600</v>
      </c>
      <c r="J66" s="128">
        <f>SUM(J68+J67)</f>
        <v>48600</v>
      </c>
      <c r="K66" s="149">
        <f>SUM(K67:K68)</f>
        <v>0</v>
      </c>
      <c r="L66" s="129"/>
      <c r="M66" s="124">
        <f>M67+M68</f>
        <v>0</v>
      </c>
    </row>
    <row r="67" spans="1:13" ht="35.25" customHeight="1">
      <c r="A67" s="31">
        <v>44</v>
      </c>
      <c r="B67" s="32"/>
      <c r="C67" s="120">
        <v>85202</v>
      </c>
      <c r="D67" s="44" t="s">
        <v>84</v>
      </c>
      <c r="E67" s="120" t="s">
        <v>85</v>
      </c>
      <c r="F67" s="132">
        <v>2006</v>
      </c>
      <c r="G67" s="17">
        <f t="shared" si="5"/>
        <v>40000</v>
      </c>
      <c r="H67" s="134"/>
      <c r="I67" s="49">
        <f t="shared" si="1"/>
        <v>40000</v>
      </c>
      <c r="J67" s="136">
        <v>40000</v>
      </c>
      <c r="K67" s="70"/>
      <c r="L67" s="70"/>
      <c r="M67" s="107"/>
    </row>
    <row r="68" spans="1:13" ht="14.25" customHeight="1">
      <c r="A68" s="12">
        <v>45</v>
      </c>
      <c r="B68" s="13"/>
      <c r="C68" s="14">
        <v>85218</v>
      </c>
      <c r="D68" s="90" t="s">
        <v>86</v>
      </c>
      <c r="E68" s="58" t="s">
        <v>87</v>
      </c>
      <c r="F68" s="150">
        <v>2006</v>
      </c>
      <c r="G68" s="61">
        <f t="shared" si="5"/>
        <v>8600</v>
      </c>
      <c r="H68" s="151"/>
      <c r="I68" s="64">
        <f t="shared" si="1"/>
        <v>8600</v>
      </c>
      <c r="J68" s="152">
        <v>8600</v>
      </c>
      <c r="K68" s="153"/>
      <c r="L68" s="153"/>
      <c r="M68" s="123"/>
    </row>
    <row r="69" spans="1:13" ht="12.75" customHeight="1" thickBot="1">
      <c r="A69" s="137"/>
      <c r="B69" s="138">
        <v>853</v>
      </c>
      <c r="C69" s="154"/>
      <c r="D69" s="155" t="s">
        <v>88</v>
      </c>
      <c r="E69" s="154"/>
      <c r="F69" s="154"/>
      <c r="G69" s="156">
        <f>SUM(G70:G71)</f>
        <v>58788</v>
      </c>
      <c r="H69" s="157">
        <f aca="true" t="shared" si="6" ref="H69:M69">SUM(H70:H71)</f>
        <v>24394</v>
      </c>
      <c r="I69" s="157">
        <f t="shared" si="6"/>
        <v>34394</v>
      </c>
      <c r="J69" s="157">
        <f t="shared" si="6"/>
        <v>34394</v>
      </c>
      <c r="K69" s="157">
        <f t="shared" si="6"/>
        <v>0</v>
      </c>
      <c r="L69" s="157">
        <f t="shared" si="6"/>
        <v>0</v>
      </c>
      <c r="M69" s="158">
        <f t="shared" si="6"/>
        <v>0</v>
      </c>
    </row>
    <row r="70" spans="1:13" ht="15.75" customHeight="1">
      <c r="A70" s="65">
        <v>46</v>
      </c>
      <c r="B70" s="56"/>
      <c r="C70" s="43">
        <v>85333</v>
      </c>
      <c r="D70" s="90" t="s">
        <v>89</v>
      </c>
      <c r="E70" s="619" t="s">
        <v>90</v>
      </c>
      <c r="F70" s="620" t="s">
        <v>20</v>
      </c>
      <c r="G70" s="47">
        <f>H70+I70+M70</f>
        <v>48788</v>
      </c>
      <c r="H70" s="160">
        <v>24394</v>
      </c>
      <c r="I70" s="49">
        <f t="shared" si="1"/>
        <v>24394</v>
      </c>
      <c r="J70" s="161">
        <v>24394</v>
      </c>
      <c r="K70" s="47"/>
      <c r="L70" s="161"/>
      <c r="M70" s="162"/>
    </row>
    <row r="71" spans="1:13" ht="12" customHeight="1" thickBot="1">
      <c r="A71" s="41">
        <v>47</v>
      </c>
      <c r="B71" s="42"/>
      <c r="C71" s="159"/>
      <c r="D71" s="57" t="s">
        <v>91</v>
      </c>
      <c r="E71" s="619"/>
      <c r="F71" s="621"/>
      <c r="G71" s="61">
        <f>H71+I71+M71</f>
        <v>10000</v>
      </c>
      <c r="H71" s="163"/>
      <c r="I71" s="64">
        <f t="shared" si="1"/>
        <v>10000</v>
      </c>
      <c r="J71" s="60">
        <v>10000</v>
      </c>
      <c r="K71" s="164"/>
      <c r="L71" s="60"/>
      <c r="M71" s="62"/>
    </row>
    <row r="72" spans="1:13" ht="12" customHeight="1" thickBot="1">
      <c r="A72" s="21"/>
      <c r="B72" s="92">
        <v>854</v>
      </c>
      <c r="C72" s="26"/>
      <c r="D72" s="94" t="s">
        <v>92</v>
      </c>
      <c r="E72" s="25"/>
      <c r="F72" s="26"/>
      <c r="G72" s="27">
        <f>H72+I72+M72</f>
        <v>184220</v>
      </c>
      <c r="H72" s="165">
        <f>SUM(H73)</f>
        <v>15000</v>
      </c>
      <c r="I72" s="29">
        <f t="shared" si="1"/>
        <v>169220</v>
      </c>
      <c r="J72" s="28">
        <f>SUM(J73)</f>
        <v>3422</v>
      </c>
      <c r="K72" s="28">
        <f>SUM(K73)</f>
        <v>0</v>
      </c>
      <c r="L72" s="28">
        <f>SUM(L73)</f>
        <v>165798</v>
      </c>
      <c r="M72" s="96">
        <f>SUM(M73)</f>
        <v>0</v>
      </c>
    </row>
    <row r="73" spans="1:13" ht="27" customHeight="1">
      <c r="A73" s="65">
        <v>48</v>
      </c>
      <c r="B73" s="166"/>
      <c r="C73" s="43">
        <v>85403</v>
      </c>
      <c r="D73" s="90" t="s">
        <v>93</v>
      </c>
      <c r="E73" s="43" t="s">
        <v>94</v>
      </c>
      <c r="F73" s="43" t="s">
        <v>20</v>
      </c>
      <c r="G73" s="47">
        <f>H73+I73+M73</f>
        <v>184220</v>
      </c>
      <c r="H73" s="48">
        <v>15000</v>
      </c>
      <c r="I73" s="49">
        <f t="shared" si="1"/>
        <v>169220</v>
      </c>
      <c r="J73" s="50">
        <v>3422</v>
      </c>
      <c r="K73" s="167"/>
      <c r="L73" s="50">
        <v>165798</v>
      </c>
      <c r="M73" s="52"/>
    </row>
    <row r="74" spans="1:13" ht="14.25" customHeight="1" thickBot="1">
      <c r="A74" s="622" t="s">
        <v>95</v>
      </c>
      <c r="B74" s="623"/>
      <c r="C74" s="623"/>
      <c r="D74" s="623"/>
      <c r="E74" s="623"/>
      <c r="F74" s="624"/>
      <c r="G74" s="168">
        <f aca="true" t="shared" si="7" ref="G74:L74">SUM(G12+G56+G69+G54+G63+G66+G72+G60)</f>
        <v>12526810</v>
      </c>
      <c r="H74" s="168">
        <f t="shared" si="7"/>
        <v>2937450</v>
      </c>
      <c r="I74" s="168">
        <f t="shared" si="7"/>
        <v>8451623</v>
      </c>
      <c r="J74" s="168">
        <f t="shared" si="7"/>
        <v>3668156</v>
      </c>
      <c r="K74" s="168">
        <f t="shared" si="7"/>
        <v>4582210</v>
      </c>
      <c r="L74" s="168">
        <f t="shared" si="7"/>
        <v>201257</v>
      </c>
      <c r="M74" s="169">
        <f>SUM(M12+M56+M69+M54+M59+M63+M66+M72+M60)</f>
        <v>1137737</v>
      </c>
    </row>
    <row r="75" ht="10.5" thickTop="1"/>
    <row r="76" spans="1:8" ht="9.75">
      <c r="A76" s="625" t="s">
        <v>365</v>
      </c>
      <c r="B76" s="625"/>
      <c r="C76" s="625"/>
      <c r="D76" s="625"/>
      <c r="E76" s="625"/>
      <c r="F76" s="176"/>
      <c r="G76" s="177"/>
      <c r="H76" s="176"/>
    </row>
    <row r="77" spans="1:8" ht="9.75">
      <c r="A77" s="625"/>
      <c r="B77" s="625"/>
      <c r="C77" s="625"/>
      <c r="D77" s="625"/>
      <c r="E77" s="176"/>
      <c r="F77" s="176"/>
      <c r="G77" s="177"/>
      <c r="H77" s="176"/>
    </row>
    <row r="78" spans="1:8" ht="9.75">
      <c r="A78" s="625"/>
      <c r="B78" s="625"/>
      <c r="C78" s="625"/>
      <c r="D78" s="625"/>
      <c r="E78" s="625"/>
      <c r="F78" s="625"/>
      <c r="G78" s="625"/>
      <c r="H78" s="176"/>
    </row>
    <row r="79" spans="1:8" ht="9.75">
      <c r="A79" s="625"/>
      <c r="B79" s="625"/>
      <c r="C79" s="625"/>
      <c r="D79" s="625"/>
      <c r="E79" s="625"/>
      <c r="F79" s="625"/>
      <c r="G79" s="625"/>
      <c r="H79" s="176"/>
    </row>
    <row r="80" spans="1:8" ht="9.75">
      <c r="A80" s="178"/>
      <c r="B80" s="179"/>
      <c r="C80" s="179"/>
      <c r="D80" s="175"/>
      <c r="E80" s="179"/>
      <c r="F80" s="179"/>
      <c r="G80" s="177"/>
      <c r="H80" s="176"/>
    </row>
    <row r="81" spans="1:8" ht="9.75">
      <c r="A81" s="625"/>
      <c r="B81" s="625"/>
      <c r="C81" s="625"/>
      <c r="D81" s="625"/>
      <c r="E81" s="176"/>
      <c r="F81" s="176"/>
      <c r="G81" s="177"/>
      <c r="H81" s="176"/>
    </row>
    <row r="82" spans="1:8" ht="9.75">
      <c r="A82" s="626"/>
      <c r="B82" s="626"/>
      <c r="C82" s="626"/>
      <c r="D82" s="626"/>
      <c r="E82" s="626"/>
      <c r="F82" s="176"/>
      <c r="G82" s="177"/>
      <c r="H82" s="176"/>
    </row>
    <row r="83" spans="1:8" ht="9.75">
      <c r="A83" s="626"/>
      <c r="B83" s="626"/>
      <c r="C83" s="626"/>
      <c r="D83" s="626"/>
      <c r="E83" s="626"/>
      <c r="F83" s="176"/>
      <c r="G83" s="177"/>
      <c r="H83" s="176"/>
    </row>
    <row r="84" spans="1:8" ht="9.75">
      <c r="A84" s="625"/>
      <c r="B84" s="625"/>
      <c r="C84" s="625"/>
      <c r="D84" s="625"/>
      <c r="E84" s="625"/>
      <c r="F84" s="176"/>
      <c r="G84" s="177"/>
      <c r="H84" s="176"/>
    </row>
    <row r="85" spans="1:8" ht="9.75">
      <c r="A85" s="626"/>
      <c r="B85" s="626"/>
      <c r="C85" s="626"/>
      <c r="D85" s="626"/>
      <c r="E85" s="175"/>
      <c r="F85" s="176"/>
      <c r="G85" s="177"/>
      <c r="H85" s="176"/>
    </row>
    <row r="86" spans="1:8" ht="9.75">
      <c r="A86" s="625"/>
      <c r="B86" s="625"/>
      <c r="C86" s="625"/>
      <c r="D86" s="625"/>
      <c r="E86" s="625"/>
      <c r="F86" s="176"/>
      <c r="G86" s="177"/>
      <c r="H86" s="176"/>
    </row>
  </sheetData>
  <mergeCells count="36">
    <mergeCell ref="A86:E86"/>
    <mergeCell ref="A82:E82"/>
    <mergeCell ref="A83:E83"/>
    <mergeCell ref="A84:E84"/>
    <mergeCell ref="A85:D85"/>
    <mergeCell ref="A77:D77"/>
    <mergeCell ref="A78:G78"/>
    <mergeCell ref="A79:G79"/>
    <mergeCell ref="A81:D81"/>
    <mergeCell ref="E70:E71"/>
    <mergeCell ref="F70:F71"/>
    <mergeCell ref="A74:F74"/>
    <mergeCell ref="A76:E76"/>
    <mergeCell ref="H7:H11"/>
    <mergeCell ref="I7:M8"/>
    <mergeCell ref="I9:L9"/>
    <mergeCell ref="M9:M11"/>
    <mergeCell ref="I10:I11"/>
    <mergeCell ref="J10:J11"/>
    <mergeCell ref="K10:K11"/>
    <mergeCell ref="L10:L11"/>
    <mergeCell ref="E4:I4"/>
    <mergeCell ref="J4:M4"/>
    <mergeCell ref="A6:M6"/>
    <mergeCell ref="A7:A11"/>
    <mergeCell ref="B7:B11"/>
    <mergeCell ref="C7:C11"/>
    <mergeCell ref="D7:D11"/>
    <mergeCell ref="E7:E11"/>
    <mergeCell ref="F7:F11"/>
    <mergeCell ref="G7:G11"/>
    <mergeCell ref="J1:M1"/>
    <mergeCell ref="E2:I2"/>
    <mergeCell ref="J2:M2"/>
    <mergeCell ref="E3:I3"/>
    <mergeCell ref="J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K7" sqref="K7"/>
    </sheetView>
  </sheetViews>
  <sheetFormatPr defaultColWidth="9.140625" defaultRowHeight="12.75"/>
  <cols>
    <col min="1" max="1" width="5.421875" style="180" customWidth="1"/>
    <col min="2" max="2" width="34.57421875" style="180" customWidth="1"/>
    <col min="3" max="3" width="14.7109375" style="180" customWidth="1"/>
    <col min="4" max="4" width="7.7109375" style="180" customWidth="1"/>
    <col min="5" max="5" width="12.8515625" style="180" customWidth="1"/>
    <col min="6" max="6" width="10.8515625" style="180" customWidth="1"/>
    <col min="7" max="7" width="15.140625" style="180" customWidth="1"/>
    <col min="8" max="8" width="10.28125" style="180" customWidth="1"/>
    <col min="9" max="9" width="9.140625" style="180" customWidth="1"/>
    <col min="10" max="10" width="10.00390625" style="180" customWidth="1"/>
    <col min="11" max="16384" width="9.140625" style="180" customWidth="1"/>
  </cols>
  <sheetData>
    <row r="1" ht="11.25">
      <c r="H1" s="180" t="s">
        <v>141</v>
      </c>
    </row>
    <row r="2" ht="11.25">
      <c r="H2" s="180" t="s">
        <v>370</v>
      </c>
    </row>
    <row r="3" ht="11.25">
      <c r="H3" s="180" t="s">
        <v>1</v>
      </c>
    </row>
    <row r="4" ht="11.25">
      <c r="H4" s="180" t="s">
        <v>366</v>
      </c>
    </row>
    <row r="5" spans="2:10" ht="11.25">
      <c r="B5" s="627" t="s">
        <v>96</v>
      </c>
      <c r="C5" s="627"/>
      <c r="D5" s="627"/>
      <c r="E5" s="627"/>
      <c r="F5" s="627"/>
      <c r="G5" s="627"/>
      <c r="H5" s="627"/>
      <c r="I5" s="627"/>
      <c r="J5" s="627"/>
    </row>
    <row r="6" spans="1:10" ht="36.75" customHeight="1">
      <c r="A6" s="628" t="s">
        <v>97</v>
      </c>
      <c r="B6" s="628" t="s">
        <v>98</v>
      </c>
      <c r="C6" s="628" t="s">
        <v>99</v>
      </c>
      <c r="D6" s="628" t="s">
        <v>100</v>
      </c>
      <c r="E6" s="628" t="s">
        <v>101</v>
      </c>
      <c r="F6" s="628" t="s">
        <v>138</v>
      </c>
      <c r="G6" s="628" t="s">
        <v>102</v>
      </c>
      <c r="H6" s="629" t="s">
        <v>103</v>
      </c>
      <c r="I6" s="630"/>
      <c r="J6" s="631"/>
    </row>
    <row r="7" spans="1:10" ht="8.25" customHeight="1">
      <c r="A7" s="628"/>
      <c r="B7" s="628"/>
      <c r="C7" s="628"/>
      <c r="D7" s="628"/>
      <c r="E7" s="628"/>
      <c r="F7" s="628"/>
      <c r="G7" s="628"/>
      <c r="H7" s="181">
        <v>2007</v>
      </c>
      <c r="I7" s="181">
        <v>2008</v>
      </c>
      <c r="J7" s="181">
        <v>2009</v>
      </c>
    </row>
    <row r="8" spans="1:10" ht="11.25">
      <c r="A8" s="182" t="s">
        <v>104</v>
      </c>
      <c r="B8" s="183" t="s">
        <v>105</v>
      </c>
      <c r="C8" s="184"/>
      <c r="D8" s="182"/>
      <c r="E8" s="185">
        <f>E12+E21+E49+E30+E39+E57+E63</f>
        <v>3543471</v>
      </c>
      <c r="F8" s="185">
        <f>F12+F21+F49+F30+F39+F57+F63</f>
        <v>2179798</v>
      </c>
      <c r="G8" s="185">
        <f>G12+G21+G49+G30+G39+G57+G63</f>
        <v>1363673</v>
      </c>
      <c r="H8" s="185">
        <f>H12+H21+H49+H30+H39</f>
        <v>0</v>
      </c>
      <c r="I8" s="185">
        <f>I12+I21+I49+I30+I39</f>
        <v>0</v>
      </c>
      <c r="J8" s="186"/>
    </row>
    <row r="9" spans="1:10" ht="11.25">
      <c r="A9" s="187"/>
      <c r="B9" s="188" t="s">
        <v>106</v>
      </c>
      <c r="C9" s="189"/>
      <c r="D9" s="190"/>
      <c r="E9" s="191"/>
      <c r="F9" s="191"/>
      <c r="G9" s="191"/>
      <c r="H9" s="191"/>
      <c r="I9" s="191"/>
      <c r="J9" s="192"/>
    </row>
    <row r="10" spans="1:10" ht="11.25">
      <c r="A10" s="193"/>
      <c r="B10" s="188" t="s">
        <v>107</v>
      </c>
      <c r="C10" s="189"/>
      <c r="D10" s="190"/>
      <c r="E10" s="191"/>
      <c r="F10" s="191"/>
      <c r="G10" s="191"/>
      <c r="H10" s="191"/>
      <c r="I10" s="191"/>
      <c r="J10" s="192"/>
    </row>
    <row r="11" spans="1:10" ht="11.25">
      <c r="A11" s="193"/>
      <c r="B11" s="188" t="s">
        <v>108</v>
      </c>
      <c r="C11" s="189"/>
      <c r="D11" s="190"/>
      <c r="E11" s="191"/>
      <c r="F11" s="191"/>
      <c r="G11" s="191"/>
      <c r="H11" s="191"/>
      <c r="I11" s="191"/>
      <c r="J11" s="192"/>
    </row>
    <row r="12" spans="1:10" ht="24" customHeight="1">
      <c r="A12" s="632" t="s">
        <v>109</v>
      </c>
      <c r="B12" s="194" t="s">
        <v>110</v>
      </c>
      <c r="C12" s="633" t="s">
        <v>67</v>
      </c>
      <c r="D12" s="187">
        <v>2006</v>
      </c>
      <c r="E12" s="195">
        <f>J12+I12+H12+G12</f>
        <v>102000</v>
      </c>
      <c r="F12" s="195">
        <f>SUM(F13:F17)</f>
        <v>0</v>
      </c>
      <c r="G12" s="195">
        <f>SUM(G13:G17)</f>
        <v>102000</v>
      </c>
      <c r="H12" s="195"/>
      <c r="I12" s="184"/>
      <c r="J12" s="184"/>
    </row>
    <row r="13" spans="1:10" ht="11.25">
      <c r="A13" s="632"/>
      <c r="B13" s="184" t="s">
        <v>111</v>
      </c>
      <c r="C13" s="632"/>
      <c r="D13" s="193"/>
      <c r="E13" s="186">
        <f>SUM(F13:J13)</f>
        <v>0</v>
      </c>
      <c r="F13" s="186"/>
      <c r="G13" s="186"/>
      <c r="H13" s="186"/>
      <c r="I13" s="184"/>
      <c r="J13" s="184"/>
    </row>
    <row r="14" spans="1:10" ht="11.25">
      <c r="A14" s="632"/>
      <c r="B14" s="184" t="s">
        <v>112</v>
      </c>
      <c r="C14" s="196"/>
      <c r="D14" s="193"/>
      <c r="E14" s="186">
        <f>SUM(F14:J14)</f>
        <v>0</v>
      </c>
      <c r="F14" s="186"/>
      <c r="G14" s="186"/>
      <c r="H14" s="186"/>
      <c r="I14" s="184"/>
      <c r="J14" s="184"/>
    </row>
    <row r="15" spans="1:10" ht="11.25">
      <c r="A15" s="632"/>
      <c r="B15" s="184" t="s">
        <v>113</v>
      </c>
      <c r="C15" s="196"/>
      <c r="D15" s="193"/>
      <c r="E15" s="186">
        <f>SUM(F15:J15)</f>
        <v>25500</v>
      </c>
      <c r="F15" s="186"/>
      <c r="G15" s="186">
        <v>25500</v>
      </c>
      <c r="H15" s="186"/>
      <c r="I15" s="184"/>
      <c r="J15" s="184"/>
    </row>
    <row r="16" spans="1:10" ht="11.25">
      <c r="A16" s="632"/>
      <c r="B16" s="184" t="s">
        <v>114</v>
      </c>
      <c r="C16" s="196"/>
      <c r="D16" s="193"/>
      <c r="E16" s="186">
        <f>SUM(F16:J16)</f>
        <v>76500</v>
      </c>
      <c r="F16" s="186"/>
      <c r="G16" s="186">
        <v>76500</v>
      </c>
      <c r="H16" s="186"/>
      <c r="I16" s="184"/>
      <c r="J16" s="184"/>
    </row>
    <row r="17" spans="1:10" ht="12" thickBot="1">
      <c r="A17" s="632"/>
      <c r="B17" s="202" t="s">
        <v>115</v>
      </c>
      <c r="C17" s="196"/>
      <c r="D17" s="193"/>
      <c r="E17" s="220"/>
      <c r="F17" s="220"/>
      <c r="G17" s="220"/>
      <c r="H17" s="220"/>
      <c r="I17" s="202"/>
      <c r="J17" s="202"/>
    </row>
    <row r="18" spans="1:10" ht="11.25">
      <c r="A18" s="221"/>
      <c r="B18" s="222" t="s">
        <v>106</v>
      </c>
      <c r="C18" s="223"/>
      <c r="D18" s="224"/>
      <c r="E18" s="225"/>
      <c r="F18" s="225"/>
      <c r="G18" s="225"/>
      <c r="H18" s="225"/>
      <c r="I18" s="225"/>
      <c r="J18" s="226"/>
    </row>
    <row r="19" spans="1:10" ht="11.25">
      <c r="A19" s="193"/>
      <c r="B19" s="188" t="s">
        <v>107</v>
      </c>
      <c r="C19" s="189"/>
      <c r="D19" s="190"/>
      <c r="E19" s="191"/>
      <c r="F19" s="191"/>
      <c r="G19" s="191"/>
      <c r="H19" s="191"/>
      <c r="I19" s="191"/>
      <c r="J19" s="192"/>
    </row>
    <row r="20" spans="1:10" ht="11.25">
      <c r="A20" s="193"/>
      <c r="B20" s="188" t="s">
        <v>108</v>
      </c>
      <c r="C20" s="189"/>
      <c r="D20" s="190"/>
      <c r="E20" s="191"/>
      <c r="F20" s="191"/>
      <c r="G20" s="191"/>
      <c r="H20" s="191"/>
      <c r="I20" s="191"/>
      <c r="J20" s="192"/>
    </row>
    <row r="21" spans="1:10" ht="17.25" customHeight="1">
      <c r="A21" s="632" t="s">
        <v>116</v>
      </c>
      <c r="B21" s="194" t="s">
        <v>117</v>
      </c>
      <c r="C21" s="633" t="s">
        <v>67</v>
      </c>
      <c r="D21" s="187">
        <v>2006</v>
      </c>
      <c r="E21" s="195">
        <f>J21+I21+H21+G21</f>
        <v>847500</v>
      </c>
      <c r="F21" s="195">
        <f>SUM(F22:F26)</f>
        <v>0</v>
      </c>
      <c r="G21" s="195">
        <f>SUM(G22:G26)</f>
        <v>847500</v>
      </c>
      <c r="H21" s="195"/>
      <c r="I21" s="184"/>
      <c r="J21" s="184"/>
    </row>
    <row r="22" spans="1:10" ht="11.25">
      <c r="A22" s="632"/>
      <c r="B22" s="184" t="s">
        <v>111</v>
      </c>
      <c r="C22" s="632"/>
      <c r="D22" s="193"/>
      <c r="E22" s="186">
        <f>SUM(F22:J22)</f>
        <v>0</v>
      </c>
      <c r="F22" s="186"/>
      <c r="G22" s="186"/>
      <c r="H22" s="186"/>
      <c r="I22" s="184"/>
      <c r="J22" s="184"/>
    </row>
    <row r="23" spans="1:10" ht="11.25">
      <c r="A23" s="632"/>
      <c r="B23" s="184" t="s">
        <v>112</v>
      </c>
      <c r="C23" s="632"/>
      <c r="D23" s="193"/>
      <c r="E23" s="186">
        <f>SUM(F23:J23)</f>
        <v>0</v>
      </c>
      <c r="F23" s="186"/>
      <c r="G23" s="186"/>
      <c r="H23" s="186"/>
      <c r="I23" s="184"/>
      <c r="J23" s="184"/>
    </row>
    <row r="24" spans="1:10" ht="11.25">
      <c r="A24" s="632"/>
      <c r="B24" s="184" t="s">
        <v>113</v>
      </c>
      <c r="C24" s="196"/>
      <c r="D24" s="193"/>
      <c r="E24" s="186">
        <f>SUM(F24:J24)</f>
        <v>270776</v>
      </c>
      <c r="F24" s="186"/>
      <c r="G24" s="186">
        <v>270776</v>
      </c>
      <c r="H24" s="186"/>
      <c r="I24" s="184"/>
      <c r="J24" s="184"/>
    </row>
    <row r="25" spans="1:10" ht="11.25">
      <c r="A25" s="632"/>
      <c r="B25" s="184" t="s">
        <v>118</v>
      </c>
      <c r="C25" s="196"/>
      <c r="D25" s="193"/>
      <c r="E25" s="186">
        <f>SUM(F25:J25)</f>
        <v>576724</v>
      </c>
      <c r="F25" s="186"/>
      <c r="G25" s="186">
        <v>576724</v>
      </c>
      <c r="H25" s="186"/>
      <c r="I25" s="184"/>
      <c r="J25" s="184"/>
    </row>
    <row r="26" spans="1:10" ht="12" thickBot="1">
      <c r="A26" s="632"/>
      <c r="B26" s="202" t="s">
        <v>115</v>
      </c>
      <c r="C26" s="196"/>
      <c r="D26" s="193"/>
      <c r="E26" s="220"/>
      <c r="F26" s="220"/>
      <c r="G26" s="220"/>
      <c r="H26" s="220"/>
      <c r="I26" s="202"/>
      <c r="J26" s="202"/>
    </row>
    <row r="27" spans="1:10" ht="11.25">
      <c r="A27" s="221"/>
      <c r="B27" s="222" t="s">
        <v>106</v>
      </c>
      <c r="C27" s="223"/>
      <c r="D27" s="224"/>
      <c r="E27" s="225"/>
      <c r="F27" s="225"/>
      <c r="G27" s="225"/>
      <c r="H27" s="225"/>
      <c r="I27" s="225"/>
      <c r="J27" s="226"/>
    </row>
    <row r="28" spans="1:10" ht="11.25">
      <c r="A28" s="193"/>
      <c r="B28" s="188" t="s">
        <v>107</v>
      </c>
      <c r="C28" s="189"/>
      <c r="D28" s="190"/>
      <c r="E28" s="191"/>
      <c r="F28" s="191"/>
      <c r="G28" s="191"/>
      <c r="H28" s="191"/>
      <c r="I28" s="191"/>
      <c r="J28" s="192"/>
    </row>
    <row r="29" spans="1:10" ht="11.25">
      <c r="A29" s="193"/>
      <c r="B29" s="188" t="s">
        <v>108</v>
      </c>
      <c r="C29" s="189"/>
      <c r="D29" s="190"/>
      <c r="E29" s="191"/>
      <c r="F29" s="191"/>
      <c r="G29" s="191"/>
      <c r="H29" s="191"/>
      <c r="I29" s="191"/>
      <c r="J29" s="192"/>
    </row>
    <row r="30" spans="1:10" ht="33.75">
      <c r="A30" s="193"/>
      <c r="B30" s="194" t="s">
        <v>135</v>
      </c>
      <c r="C30" s="633" t="s">
        <v>67</v>
      </c>
      <c r="D30" s="187" t="s">
        <v>137</v>
      </c>
      <c r="E30" s="195">
        <f>J30+I30+H30+G30+F30</f>
        <v>118559</v>
      </c>
      <c r="F30" s="195">
        <f>SUM(F31:F35)</f>
        <v>112698</v>
      </c>
      <c r="G30" s="195">
        <f>SUM(G31:G35)</f>
        <v>5861</v>
      </c>
      <c r="H30" s="195"/>
      <c r="I30" s="184"/>
      <c r="J30" s="184"/>
    </row>
    <row r="31" spans="1:10" ht="12" thickBot="1">
      <c r="A31" s="637" t="s">
        <v>122</v>
      </c>
      <c r="B31" s="184" t="s">
        <v>111</v>
      </c>
      <c r="C31" s="632"/>
      <c r="D31" s="193">
        <v>2006</v>
      </c>
      <c r="E31" s="186">
        <f>SUM(F31:J31)</f>
        <v>12000</v>
      </c>
      <c r="F31" s="186">
        <v>12000</v>
      </c>
      <c r="G31" s="186"/>
      <c r="H31" s="186"/>
      <c r="I31" s="184"/>
      <c r="J31" s="184"/>
    </row>
    <row r="32" spans="1:10" ht="12" thickBot="1">
      <c r="A32" s="638"/>
      <c r="B32" s="184" t="s">
        <v>112</v>
      </c>
      <c r="C32" s="196"/>
      <c r="D32" s="193"/>
      <c r="E32" s="186">
        <f>SUM(F32:J32)</f>
        <v>0</v>
      </c>
      <c r="F32" s="186"/>
      <c r="G32" s="186"/>
      <c r="H32" s="186"/>
      <c r="I32" s="184"/>
      <c r="J32" s="184"/>
    </row>
    <row r="33" spans="1:10" ht="12" thickBot="1">
      <c r="A33" s="638"/>
      <c r="B33" s="184" t="s">
        <v>113</v>
      </c>
      <c r="C33" s="196"/>
      <c r="D33" s="193"/>
      <c r="E33" s="186">
        <f>SUM(F33:J33)</f>
        <v>26640</v>
      </c>
      <c r="F33" s="186">
        <v>25174</v>
      </c>
      <c r="G33" s="186">
        <v>1466</v>
      </c>
      <c r="H33" s="186"/>
      <c r="I33" s="184"/>
      <c r="J33" s="184"/>
    </row>
    <row r="34" spans="1:10" ht="12" thickBot="1">
      <c r="A34" s="638"/>
      <c r="B34" s="184" t="s">
        <v>114</v>
      </c>
      <c r="C34" s="196"/>
      <c r="D34" s="193"/>
      <c r="E34" s="186">
        <f>SUM(F34:J34)</f>
        <v>79919</v>
      </c>
      <c r="F34" s="186">
        <v>75524</v>
      </c>
      <c r="G34" s="186">
        <v>4395</v>
      </c>
      <c r="H34" s="186"/>
      <c r="I34" s="184"/>
      <c r="J34" s="184"/>
    </row>
    <row r="35" spans="1:10" ht="12" thickBot="1">
      <c r="A35" s="638"/>
      <c r="B35" s="371" t="s">
        <v>115</v>
      </c>
      <c r="C35" s="372"/>
      <c r="D35" s="317"/>
      <c r="E35" s="373"/>
      <c r="F35" s="373"/>
      <c r="G35" s="373"/>
      <c r="H35" s="373"/>
      <c r="I35" s="371"/>
      <c r="J35" s="371"/>
    </row>
    <row r="36" spans="1:10" ht="11.25">
      <c r="A36" s="221"/>
      <c r="B36" s="222" t="s">
        <v>106</v>
      </c>
      <c r="C36" s="223"/>
      <c r="D36" s="224"/>
      <c r="E36" s="225"/>
      <c r="F36" s="225"/>
      <c r="G36" s="225"/>
      <c r="H36" s="225"/>
      <c r="I36" s="225"/>
      <c r="J36" s="226"/>
    </row>
    <row r="37" spans="1:10" ht="11.25">
      <c r="A37" s="193"/>
      <c r="B37" s="188" t="s">
        <v>107</v>
      </c>
      <c r="C37" s="189"/>
      <c r="D37" s="190"/>
      <c r="E37" s="191"/>
      <c r="F37" s="191"/>
      <c r="G37" s="191"/>
      <c r="H37" s="191"/>
      <c r="I37" s="191"/>
      <c r="J37" s="192"/>
    </row>
    <row r="38" spans="1:10" ht="11.25">
      <c r="A38" s="193"/>
      <c r="B38" s="188" t="s">
        <v>108</v>
      </c>
      <c r="C38" s="189"/>
      <c r="D38" s="190"/>
      <c r="E38" s="191"/>
      <c r="F38" s="191"/>
      <c r="G38" s="191"/>
      <c r="H38" s="191"/>
      <c r="I38" s="191"/>
      <c r="J38" s="192"/>
    </row>
    <row r="39" spans="1:10" ht="27.75" customHeight="1">
      <c r="A39" s="197"/>
      <c r="B39" s="194" t="s">
        <v>136</v>
      </c>
      <c r="C39" s="182" t="s">
        <v>67</v>
      </c>
      <c r="D39" s="182">
        <v>2004</v>
      </c>
      <c r="E39" s="195">
        <f>J39+I39+H39+G39+F39</f>
        <v>712400</v>
      </c>
      <c r="F39" s="195">
        <f>SUM(F40:F44)</f>
        <v>481580</v>
      </c>
      <c r="G39" s="195">
        <f>SUM(G40:G44)</f>
        <v>230820</v>
      </c>
      <c r="H39" s="195"/>
      <c r="I39" s="184"/>
      <c r="J39" s="184"/>
    </row>
    <row r="40" spans="1:10" ht="15.75" customHeight="1">
      <c r="A40" s="635" t="s">
        <v>128</v>
      </c>
      <c r="B40" s="184" t="s">
        <v>111</v>
      </c>
      <c r="C40" s="635"/>
      <c r="D40" s="187">
        <v>2006</v>
      </c>
      <c r="E40" s="186">
        <f>SUM(F40:J40)</f>
        <v>44000</v>
      </c>
      <c r="F40" s="186">
        <v>44000</v>
      </c>
      <c r="G40" s="186"/>
      <c r="H40" s="186"/>
      <c r="I40" s="184"/>
      <c r="J40" s="184"/>
    </row>
    <row r="41" spans="1:10" ht="11.25">
      <c r="A41" s="635"/>
      <c r="B41" s="184" t="s">
        <v>112</v>
      </c>
      <c r="C41" s="635"/>
      <c r="D41" s="193"/>
      <c r="E41" s="186">
        <f>SUM(F41:J41)</f>
        <v>0</v>
      </c>
      <c r="F41" s="186"/>
      <c r="G41" s="186"/>
      <c r="H41" s="186"/>
      <c r="I41" s="184"/>
      <c r="J41" s="184"/>
    </row>
    <row r="42" spans="1:10" ht="11.25">
      <c r="A42" s="635"/>
      <c r="B42" s="184" t="s">
        <v>113</v>
      </c>
      <c r="C42" s="635"/>
      <c r="D42" s="193"/>
      <c r="E42" s="186">
        <f>SUM(F42:J42)</f>
        <v>213554</v>
      </c>
      <c r="F42" s="186">
        <v>139807</v>
      </c>
      <c r="G42" s="186">
        <v>73747</v>
      </c>
      <c r="H42" s="186"/>
      <c r="I42" s="184"/>
      <c r="J42" s="184"/>
    </row>
    <row r="43" spans="1:10" ht="11.25">
      <c r="A43" s="635"/>
      <c r="B43" s="184" t="s">
        <v>114</v>
      </c>
      <c r="C43" s="635"/>
      <c r="D43" s="193"/>
      <c r="E43" s="186">
        <f>SUM(F43:J43)</f>
        <v>454846</v>
      </c>
      <c r="F43" s="186">
        <v>297773</v>
      </c>
      <c r="G43" s="186">
        <v>157073</v>
      </c>
      <c r="H43" s="186"/>
      <c r="I43" s="184"/>
      <c r="J43" s="184"/>
    </row>
    <row r="44" spans="1:10" ht="12" thickBot="1">
      <c r="A44" s="636"/>
      <c r="B44" s="202" t="s">
        <v>115</v>
      </c>
      <c r="C44" s="636"/>
      <c r="D44" s="193"/>
      <c r="E44" s="220"/>
      <c r="F44" s="220"/>
      <c r="G44" s="220"/>
      <c r="H44" s="220"/>
      <c r="I44" s="202"/>
      <c r="J44" s="202"/>
    </row>
    <row r="45" spans="1:10" ht="11.25">
      <c r="A45" s="221"/>
      <c r="B45" s="222" t="s">
        <v>106</v>
      </c>
      <c r="C45" s="223"/>
      <c r="D45" s="223"/>
      <c r="E45" s="223"/>
      <c r="F45" s="227"/>
      <c r="G45" s="228"/>
      <c r="H45" s="229"/>
      <c r="I45" s="228"/>
      <c r="J45" s="228"/>
    </row>
    <row r="46" spans="1:10" ht="11.25">
      <c r="A46" s="193"/>
      <c r="B46" s="188" t="s">
        <v>119</v>
      </c>
      <c r="C46" s="189"/>
      <c r="D46" s="189"/>
      <c r="E46" s="189"/>
      <c r="F46" s="199"/>
      <c r="G46" s="184"/>
      <c r="H46" s="186"/>
      <c r="I46" s="184"/>
      <c r="J46" s="184"/>
    </row>
    <row r="47" spans="1:10" ht="11.25">
      <c r="A47" s="193"/>
      <c r="B47" s="188" t="s">
        <v>120</v>
      </c>
      <c r="C47" s="189"/>
      <c r="D47" s="189"/>
      <c r="E47" s="189"/>
      <c r="F47" s="199"/>
      <c r="G47" s="184"/>
      <c r="H47" s="186"/>
      <c r="I47" s="184"/>
      <c r="J47" s="184"/>
    </row>
    <row r="48" spans="1:10" ht="11.25">
      <c r="A48" s="193"/>
      <c r="B48" s="188" t="s">
        <v>121</v>
      </c>
      <c r="C48" s="189"/>
      <c r="D48" s="189"/>
      <c r="E48" s="189"/>
      <c r="F48" s="199"/>
      <c r="G48" s="184"/>
      <c r="H48" s="186"/>
      <c r="I48" s="184"/>
      <c r="J48" s="184"/>
    </row>
    <row r="49" spans="1:10" ht="37.5" customHeight="1">
      <c r="A49" s="193" t="s">
        <v>132</v>
      </c>
      <c r="B49" s="194" t="s">
        <v>123</v>
      </c>
      <c r="C49" s="633" t="s">
        <v>124</v>
      </c>
      <c r="D49" s="200">
        <v>2006</v>
      </c>
      <c r="E49" s="195">
        <f>J49+I49+H49+G49</f>
        <v>125962</v>
      </c>
      <c r="F49" s="195"/>
      <c r="G49" s="195">
        <f>SUM(G50:G54)</f>
        <v>125962</v>
      </c>
      <c r="H49" s="186"/>
      <c r="I49" s="184"/>
      <c r="J49" s="184"/>
    </row>
    <row r="50" spans="1:10" ht="11.25">
      <c r="A50" s="193"/>
      <c r="B50" s="184" t="s">
        <v>111</v>
      </c>
      <c r="C50" s="634"/>
      <c r="D50" s="198"/>
      <c r="E50" s="201">
        <v>18894</v>
      </c>
      <c r="F50" s="201"/>
      <c r="G50" s="186">
        <v>18894</v>
      </c>
      <c r="H50" s="186"/>
      <c r="I50" s="184"/>
      <c r="J50" s="184"/>
    </row>
    <row r="51" spans="1:10" ht="11.25">
      <c r="A51" s="193"/>
      <c r="B51" s="184" t="s">
        <v>112</v>
      </c>
      <c r="C51" s="202"/>
      <c r="D51" s="202"/>
      <c r="E51" s="186"/>
      <c r="F51" s="186"/>
      <c r="G51" s="186"/>
      <c r="H51" s="186"/>
      <c r="I51" s="184"/>
      <c r="J51" s="184"/>
    </row>
    <row r="52" spans="1:10" ht="11.25">
      <c r="A52" s="193"/>
      <c r="B52" s="184" t="s">
        <v>125</v>
      </c>
      <c r="C52" s="198"/>
      <c r="D52" s="198"/>
      <c r="E52" s="201">
        <v>12596</v>
      </c>
      <c r="F52" s="201"/>
      <c r="G52" s="186">
        <v>12596</v>
      </c>
      <c r="H52" s="186"/>
      <c r="I52" s="184"/>
      <c r="J52" s="184"/>
    </row>
    <row r="53" spans="1:10" ht="11.25">
      <c r="A53" s="193"/>
      <c r="B53" s="184" t="s">
        <v>114</v>
      </c>
      <c r="C53" s="202"/>
      <c r="D53" s="202"/>
      <c r="E53" s="186">
        <v>94472</v>
      </c>
      <c r="F53" s="186"/>
      <c r="G53" s="186">
        <v>94472</v>
      </c>
      <c r="H53" s="186"/>
      <c r="I53" s="184"/>
      <c r="J53" s="184"/>
    </row>
    <row r="54" spans="1:10" ht="12" thickBot="1">
      <c r="A54" s="193"/>
      <c r="B54" s="202" t="s">
        <v>115</v>
      </c>
      <c r="C54" s="196"/>
      <c r="D54" s="196"/>
      <c r="E54" s="230"/>
      <c r="F54" s="230"/>
      <c r="G54" s="220"/>
      <c r="H54" s="220"/>
      <c r="I54" s="202"/>
      <c r="J54" s="202"/>
    </row>
    <row r="55" spans="1:10" ht="11.25">
      <c r="A55" s="221"/>
      <c r="B55" s="521" t="s">
        <v>355</v>
      </c>
      <c r="C55" s="522"/>
      <c r="D55" s="523"/>
      <c r="E55" s="524"/>
      <c r="F55" s="525"/>
      <c r="G55" s="526"/>
      <c r="H55" s="526"/>
      <c r="I55" s="527"/>
      <c r="J55" s="527"/>
    </row>
    <row r="56" spans="1:10" ht="11.25">
      <c r="A56" s="193"/>
      <c r="B56" s="502" t="s">
        <v>356</v>
      </c>
      <c r="C56" s="507"/>
      <c r="D56" s="508"/>
      <c r="E56" s="509"/>
      <c r="F56" s="510"/>
      <c r="G56" s="365"/>
      <c r="H56" s="365"/>
      <c r="I56" s="355"/>
      <c r="J56" s="355"/>
    </row>
    <row r="57" spans="1:10" ht="12.75" customHeight="1">
      <c r="A57" s="193" t="s">
        <v>139</v>
      </c>
      <c r="B57" s="511" t="s">
        <v>357</v>
      </c>
      <c r="C57" s="639" t="s">
        <v>358</v>
      </c>
      <c r="D57" s="641" t="s">
        <v>21</v>
      </c>
      <c r="E57" s="512">
        <f>SUM(F57:J57)</f>
        <v>1053870</v>
      </c>
      <c r="F57" s="513">
        <f>SUM(F58:F60)</f>
        <v>1020697</v>
      </c>
      <c r="G57" s="512">
        <f>SUM(G58:G60)</f>
        <v>33173</v>
      </c>
      <c r="H57" s="365"/>
      <c r="I57" s="355"/>
      <c r="J57" s="355"/>
    </row>
    <row r="58" spans="1:10" ht="11.25">
      <c r="A58" s="193"/>
      <c r="B58" s="511" t="s">
        <v>130</v>
      </c>
      <c r="C58" s="640"/>
      <c r="D58" s="642"/>
      <c r="E58" s="365">
        <f>SUM(F58:J58)</f>
        <v>33173</v>
      </c>
      <c r="F58" s="510"/>
      <c r="G58" s="365">
        <v>33173</v>
      </c>
      <c r="H58" s="365"/>
      <c r="I58" s="355"/>
      <c r="J58" s="355"/>
    </row>
    <row r="59" spans="1:10" ht="11.25">
      <c r="A59" s="193"/>
      <c r="B59" s="511" t="s">
        <v>359</v>
      </c>
      <c r="C59" s="514"/>
      <c r="D59" s="515"/>
      <c r="E59" s="365">
        <f>SUM(F59:J59)</f>
        <v>279671</v>
      </c>
      <c r="F59" s="365">
        <v>279671</v>
      </c>
      <c r="G59" s="365"/>
      <c r="H59" s="365"/>
      <c r="I59" s="355"/>
      <c r="J59" s="355"/>
    </row>
    <row r="60" spans="1:10" ht="12" thickBot="1">
      <c r="A60" s="193"/>
      <c r="B60" s="528" t="s">
        <v>360</v>
      </c>
      <c r="C60" s="514"/>
      <c r="D60" s="515"/>
      <c r="E60" s="529">
        <f>SUM(F60:J60)</f>
        <v>741026</v>
      </c>
      <c r="F60" s="529">
        <v>741026</v>
      </c>
      <c r="G60" s="529"/>
      <c r="H60" s="529"/>
      <c r="I60" s="360"/>
      <c r="J60" s="360"/>
    </row>
    <row r="61" spans="1:10" ht="11.25">
      <c r="A61" s="221"/>
      <c r="B61" s="521" t="s">
        <v>355</v>
      </c>
      <c r="C61" s="522"/>
      <c r="D61" s="523"/>
      <c r="E61" s="524"/>
      <c r="F61" s="525"/>
      <c r="G61" s="526"/>
      <c r="H61" s="526"/>
      <c r="I61" s="527"/>
      <c r="J61" s="527"/>
    </row>
    <row r="62" spans="1:10" ht="11.25">
      <c r="A62" s="193"/>
      <c r="B62" s="502" t="s">
        <v>361</v>
      </c>
      <c r="C62" s="507"/>
      <c r="D62" s="508"/>
      <c r="E62" s="509"/>
      <c r="F62" s="510"/>
      <c r="G62" s="365"/>
      <c r="H62" s="365"/>
      <c r="I62" s="355"/>
      <c r="J62" s="355"/>
    </row>
    <row r="63" spans="1:10" ht="22.5">
      <c r="A63" s="193" t="s">
        <v>140</v>
      </c>
      <c r="B63" s="511" t="s">
        <v>362</v>
      </c>
      <c r="C63" s="516" t="s">
        <v>358</v>
      </c>
      <c r="D63" s="517" t="s">
        <v>21</v>
      </c>
      <c r="E63" s="512">
        <f>SUM(E64:E66)</f>
        <v>583180</v>
      </c>
      <c r="F63" s="512">
        <f>SUM(F64:F66)</f>
        <v>564823</v>
      </c>
      <c r="G63" s="512">
        <f>SUM(G64:G66)</f>
        <v>18357</v>
      </c>
      <c r="H63" s="365"/>
      <c r="I63" s="355"/>
      <c r="J63" s="355"/>
    </row>
    <row r="64" spans="1:10" ht="11.25">
      <c r="A64" s="193"/>
      <c r="B64" s="511" t="s">
        <v>130</v>
      </c>
      <c r="C64" s="518"/>
      <c r="D64" s="519"/>
      <c r="E64" s="365">
        <f>SUM(F64:J64)</f>
        <v>18357</v>
      </c>
      <c r="F64" s="510"/>
      <c r="G64" s="365">
        <v>18357</v>
      </c>
      <c r="H64" s="365"/>
      <c r="I64" s="355"/>
      <c r="J64" s="355"/>
    </row>
    <row r="65" spans="1:10" ht="11.25">
      <c r="A65" s="193"/>
      <c r="B65" s="511" t="s">
        <v>359</v>
      </c>
      <c r="C65" s="518"/>
      <c r="D65" s="519"/>
      <c r="E65" s="365">
        <f>SUM(F65:J65)</f>
        <v>148548</v>
      </c>
      <c r="F65" s="365">
        <v>148548</v>
      </c>
      <c r="G65" s="365"/>
      <c r="H65" s="365"/>
      <c r="I65" s="355"/>
      <c r="J65" s="355"/>
    </row>
    <row r="66" spans="1:10" ht="12" thickBot="1">
      <c r="A66" s="197"/>
      <c r="B66" s="511" t="s">
        <v>360</v>
      </c>
      <c r="C66" s="362"/>
      <c r="D66" s="520"/>
      <c r="E66" s="365">
        <f>SUM(F66:J66)</f>
        <v>416275</v>
      </c>
      <c r="F66" s="365">
        <v>416275</v>
      </c>
      <c r="G66" s="365"/>
      <c r="H66" s="365"/>
      <c r="I66" s="355"/>
      <c r="J66" s="355"/>
    </row>
    <row r="67" spans="1:10" s="205" customFormat="1" ht="12" thickBot="1">
      <c r="A67" s="235"/>
      <c r="B67" s="236" t="s">
        <v>126</v>
      </c>
      <c r="C67" s="237"/>
      <c r="D67" s="237"/>
      <c r="E67" s="238">
        <f>E71+E80</f>
        <v>2741385</v>
      </c>
      <c r="F67" s="238">
        <f>F71+F80</f>
        <v>12200</v>
      </c>
      <c r="G67" s="238">
        <f>G71+G80</f>
        <v>2729185</v>
      </c>
      <c r="H67" s="239">
        <f>SUM(H71+H80)</f>
        <v>0</v>
      </c>
      <c r="I67" s="237"/>
      <c r="J67" s="237"/>
    </row>
    <row r="68" spans="1:10" s="205" customFormat="1" ht="11.25">
      <c r="A68" s="203"/>
      <c r="B68" s="231" t="s">
        <v>106</v>
      </c>
      <c r="C68" s="232"/>
      <c r="D68" s="232"/>
      <c r="E68" s="233"/>
      <c r="F68" s="233"/>
      <c r="G68" s="206"/>
      <c r="H68" s="219"/>
      <c r="I68" s="219"/>
      <c r="J68" s="234"/>
    </row>
    <row r="69" spans="1:10" s="205" customFormat="1" ht="11.25">
      <c r="A69" s="203"/>
      <c r="B69" s="644" t="s">
        <v>119</v>
      </c>
      <c r="C69" s="645"/>
      <c r="D69" s="645"/>
      <c r="E69" s="206"/>
      <c r="F69" s="206"/>
      <c r="G69" s="191"/>
      <c r="H69" s="189"/>
      <c r="I69" s="189"/>
      <c r="J69" s="199"/>
    </row>
    <row r="70" spans="1:10" s="205" customFormat="1" ht="11.25">
      <c r="A70" s="203"/>
      <c r="B70" s="644" t="s">
        <v>127</v>
      </c>
      <c r="C70" s="645"/>
      <c r="D70" s="645"/>
      <c r="E70" s="206"/>
      <c r="F70" s="206"/>
      <c r="G70" s="191"/>
      <c r="H70" s="189"/>
      <c r="I70" s="189"/>
      <c r="J70" s="199"/>
    </row>
    <row r="71" spans="1:10" s="205" customFormat="1" ht="24.75" customHeight="1">
      <c r="A71" s="203" t="s">
        <v>363</v>
      </c>
      <c r="B71" s="207" t="s">
        <v>129</v>
      </c>
      <c r="C71" s="633" t="s">
        <v>67</v>
      </c>
      <c r="D71" s="633" t="s">
        <v>20</v>
      </c>
      <c r="E71" s="195">
        <f>J71+I71+H71+G71+F71</f>
        <v>1402208</v>
      </c>
      <c r="F71" s="208">
        <f>SUM(F72:F76)</f>
        <v>6100</v>
      </c>
      <c r="G71" s="208">
        <f>SUM(G72:G76)</f>
        <v>1396108</v>
      </c>
      <c r="H71" s="209">
        <f>SUM(H72:H76)</f>
        <v>0</v>
      </c>
      <c r="I71" s="184"/>
      <c r="J71" s="184"/>
    </row>
    <row r="72" spans="1:10" s="205" customFormat="1" ht="11.25">
      <c r="A72" s="203"/>
      <c r="B72" s="210" t="s">
        <v>130</v>
      </c>
      <c r="C72" s="632"/>
      <c r="D72" s="632"/>
      <c r="E72" s="201">
        <f>F72+G72+H72</f>
        <v>350552</v>
      </c>
      <c r="F72" s="201">
        <v>6100</v>
      </c>
      <c r="G72" s="211">
        <v>344452</v>
      </c>
      <c r="H72" s="211"/>
      <c r="I72" s="184"/>
      <c r="J72" s="184"/>
    </row>
    <row r="73" spans="1:10" s="205" customFormat="1" ht="11.25">
      <c r="A73" s="203"/>
      <c r="B73" s="210" t="s">
        <v>112</v>
      </c>
      <c r="C73" s="196"/>
      <c r="D73" s="196"/>
      <c r="E73" s="201">
        <f>F73+G73+H73</f>
        <v>0</v>
      </c>
      <c r="F73" s="201"/>
      <c r="G73" s="211"/>
      <c r="H73" s="211"/>
      <c r="I73" s="184"/>
      <c r="J73" s="184"/>
    </row>
    <row r="74" spans="1:10" s="205" customFormat="1" ht="11.25">
      <c r="A74" s="203"/>
      <c r="B74" s="184" t="s">
        <v>113</v>
      </c>
      <c r="C74" s="196"/>
      <c r="D74" s="196"/>
      <c r="E74" s="201">
        <f>F74+G74+H74</f>
        <v>140221</v>
      </c>
      <c r="F74" s="201"/>
      <c r="G74" s="211">
        <v>140221</v>
      </c>
      <c r="H74" s="211"/>
      <c r="I74" s="184"/>
      <c r="J74" s="184"/>
    </row>
    <row r="75" spans="1:10" s="205" customFormat="1" ht="11.25">
      <c r="A75" s="203"/>
      <c r="B75" s="184" t="s">
        <v>114</v>
      </c>
      <c r="C75" s="196"/>
      <c r="D75" s="196"/>
      <c r="E75" s="201">
        <f>F75+G75+H75</f>
        <v>911435</v>
      </c>
      <c r="F75" s="201"/>
      <c r="G75" s="211">
        <v>911435</v>
      </c>
      <c r="H75" s="211"/>
      <c r="I75" s="184"/>
      <c r="J75" s="184"/>
    </row>
    <row r="76" spans="1:10" s="205" customFormat="1" ht="11.25">
      <c r="A76" s="530"/>
      <c r="B76" s="184" t="s">
        <v>131</v>
      </c>
      <c r="C76" s="198"/>
      <c r="D76" s="198"/>
      <c r="E76" s="201">
        <f>F76+G76+H76</f>
        <v>0</v>
      </c>
      <c r="F76" s="201"/>
      <c r="G76" s="186"/>
      <c r="H76" s="211"/>
      <c r="I76" s="184"/>
      <c r="J76" s="184"/>
    </row>
    <row r="77" spans="1:10" s="205" customFormat="1" ht="11.25">
      <c r="A77" s="531"/>
      <c r="B77" s="188" t="s">
        <v>106</v>
      </c>
      <c r="C77" s="189"/>
      <c r="D77" s="189"/>
      <c r="E77" s="191"/>
      <c r="F77" s="191"/>
      <c r="G77" s="191"/>
      <c r="H77" s="212"/>
      <c r="I77" s="189"/>
      <c r="J77" s="199"/>
    </row>
    <row r="78" spans="1:10" s="205" customFormat="1" ht="11.25">
      <c r="A78" s="203"/>
      <c r="B78" s="188" t="s">
        <v>119</v>
      </c>
      <c r="C78" s="189"/>
      <c r="D78" s="189"/>
      <c r="E78" s="191"/>
      <c r="F78" s="206"/>
      <c r="G78" s="191"/>
      <c r="H78" s="212"/>
      <c r="I78" s="189"/>
      <c r="J78" s="199"/>
    </row>
    <row r="79" spans="1:10" s="205" customFormat="1" ht="11.25">
      <c r="A79" s="203"/>
      <c r="B79" s="188" t="s">
        <v>127</v>
      </c>
      <c r="C79" s="189"/>
      <c r="D79" s="189"/>
      <c r="E79" s="191"/>
      <c r="F79" s="206"/>
      <c r="G79" s="191"/>
      <c r="H79" s="191"/>
      <c r="I79" s="189"/>
      <c r="J79" s="199"/>
    </row>
    <row r="80" spans="1:10" s="205" customFormat="1" ht="30.75" customHeight="1">
      <c r="A80" s="203" t="s">
        <v>364</v>
      </c>
      <c r="B80" s="194" t="s">
        <v>133</v>
      </c>
      <c r="C80" s="633" t="s">
        <v>67</v>
      </c>
      <c r="D80" s="213" t="s">
        <v>20</v>
      </c>
      <c r="E80" s="195">
        <f>J80+I80+H80+G80+F80</f>
        <v>1339177</v>
      </c>
      <c r="F80" s="195">
        <f>SUM(F81:F85)</f>
        <v>6100</v>
      </c>
      <c r="G80" s="195">
        <f>SUM(G81:G85)</f>
        <v>1333077</v>
      </c>
      <c r="H80" s="214">
        <f>SUM(H81:H84)</f>
        <v>0</v>
      </c>
      <c r="I80" s="184"/>
      <c r="J80" s="184"/>
    </row>
    <row r="81" spans="1:10" ht="12.75">
      <c r="A81" s="215"/>
      <c r="B81" s="184" t="s">
        <v>111</v>
      </c>
      <c r="C81" s="632"/>
      <c r="D81" s="196"/>
      <c r="E81" s="216">
        <f>SUM(F81:J81)</f>
        <v>167397</v>
      </c>
      <c r="F81" s="201">
        <v>6100</v>
      </c>
      <c r="G81" s="211">
        <v>161297</v>
      </c>
      <c r="H81" s="211"/>
      <c r="I81" s="184"/>
      <c r="J81" s="184"/>
    </row>
    <row r="82" spans="1:10" ht="12.75">
      <c r="A82" s="215"/>
      <c r="B82" s="184" t="s">
        <v>112</v>
      </c>
      <c r="C82" s="196"/>
      <c r="D82" s="196"/>
      <c r="E82" s="216">
        <f>G82+H82</f>
        <v>167397</v>
      </c>
      <c r="F82" s="201"/>
      <c r="G82" s="211">
        <v>167397</v>
      </c>
      <c r="H82" s="211"/>
      <c r="I82" s="184"/>
      <c r="J82" s="184"/>
    </row>
    <row r="83" spans="1:10" ht="12.75">
      <c r="A83" s="215"/>
      <c r="B83" s="184" t="s">
        <v>125</v>
      </c>
      <c r="C83" s="196"/>
      <c r="D83" s="196"/>
      <c r="E83" s="216">
        <f>G83+H83</f>
        <v>133918</v>
      </c>
      <c r="F83" s="201"/>
      <c r="G83" s="211">
        <v>133918</v>
      </c>
      <c r="H83" s="211"/>
      <c r="I83" s="184"/>
      <c r="J83" s="184"/>
    </row>
    <row r="84" spans="1:10" ht="12.75">
      <c r="A84" s="215"/>
      <c r="B84" s="184" t="s">
        <v>114</v>
      </c>
      <c r="C84" s="196"/>
      <c r="D84" s="196"/>
      <c r="E84" s="216">
        <f>G84+H84</f>
        <v>870465</v>
      </c>
      <c r="F84" s="201"/>
      <c r="G84" s="211">
        <v>870465</v>
      </c>
      <c r="H84" s="211"/>
      <c r="I84" s="184"/>
      <c r="J84" s="184"/>
    </row>
    <row r="85" spans="1:10" ht="12.75">
      <c r="A85" s="217"/>
      <c r="B85" s="184" t="s">
        <v>115</v>
      </c>
      <c r="C85" s="198"/>
      <c r="D85" s="198"/>
      <c r="E85" s="195">
        <f>G85+H85</f>
        <v>0</v>
      </c>
      <c r="F85" s="201"/>
      <c r="G85" s="186"/>
      <c r="H85" s="211"/>
      <c r="I85" s="184"/>
      <c r="J85" s="184"/>
    </row>
    <row r="86" spans="1:10" ht="12.75">
      <c r="A86" s="217"/>
      <c r="B86" s="204" t="s">
        <v>134</v>
      </c>
      <c r="C86" s="204"/>
      <c r="D86" s="204"/>
      <c r="E86" s="218">
        <f>E67+E8</f>
        <v>6284856</v>
      </c>
      <c r="F86" s="218">
        <f>F67+F8</f>
        <v>2191998</v>
      </c>
      <c r="G86" s="218">
        <f>G67+G8</f>
        <v>4092858</v>
      </c>
      <c r="H86" s="218">
        <f>H67+H8</f>
        <v>0</v>
      </c>
      <c r="I86" s="211">
        <f>I67+I8</f>
        <v>0</v>
      </c>
      <c r="J86" s="184"/>
    </row>
    <row r="88" spans="1:10" ht="36.75" customHeight="1">
      <c r="A88" s="643"/>
      <c r="B88" s="643"/>
      <c r="C88" s="643"/>
      <c r="D88" s="643"/>
      <c r="E88" s="643"/>
      <c r="F88" s="643"/>
      <c r="G88" s="643"/>
      <c r="H88" s="643"/>
      <c r="I88" s="643"/>
      <c r="J88" s="643"/>
    </row>
  </sheetData>
  <mergeCells count="26">
    <mergeCell ref="C57:C58"/>
    <mergeCell ref="D57:D58"/>
    <mergeCell ref="C80:C81"/>
    <mergeCell ref="A88:J88"/>
    <mergeCell ref="B69:D69"/>
    <mergeCell ref="B70:D70"/>
    <mergeCell ref="C71:C72"/>
    <mergeCell ref="D71:D72"/>
    <mergeCell ref="C49:C50"/>
    <mergeCell ref="C40:C44"/>
    <mergeCell ref="C30:C31"/>
    <mergeCell ref="A31:A35"/>
    <mergeCell ref="A40:A44"/>
    <mergeCell ref="A12:A17"/>
    <mergeCell ref="C12:C13"/>
    <mergeCell ref="A21:A26"/>
    <mergeCell ref="C21:C23"/>
    <mergeCell ref="B5:J5"/>
    <mergeCell ref="A6:A7"/>
    <mergeCell ref="B6:B7"/>
    <mergeCell ref="C6:C7"/>
    <mergeCell ref="D6:D7"/>
    <mergeCell ref="E6:E7"/>
    <mergeCell ref="F6:F7"/>
    <mergeCell ref="G6:G7"/>
    <mergeCell ref="H6:J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L14" sqref="L14"/>
    </sheetView>
  </sheetViews>
  <sheetFormatPr defaultColWidth="9.140625" defaultRowHeight="12.75"/>
  <cols>
    <col min="1" max="1" width="4.8515625" style="318" customWidth="1"/>
    <col min="2" max="3" width="9.140625" style="243" customWidth="1"/>
    <col min="4" max="4" width="11.8515625" style="243" customWidth="1"/>
    <col min="5" max="5" width="6.7109375" style="318" customWidth="1"/>
    <col min="6" max="6" width="11.421875" style="246" customWidth="1"/>
    <col min="7" max="7" width="10.00390625" style="243" customWidth="1"/>
    <col min="8" max="8" width="10.140625" style="243" customWidth="1"/>
    <col min="9" max="9" width="13.7109375" style="243" customWidth="1"/>
    <col min="10" max="16384" width="9.140625" style="243" customWidth="1"/>
  </cols>
  <sheetData>
    <row r="1" spans="5:8" ht="12.75" customHeight="1">
      <c r="E1" s="319"/>
      <c r="F1" s="319"/>
      <c r="H1" s="319" t="s">
        <v>0</v>
      </c>
    </row>
    <row r="2" spans="5:8" ht="12.75" customHeight="1">
      <c r="E2" s="319"/>
      <c r="F2" s="319"/>
      <c r="H2" s="319" t="s">
        <v>370</v>
      </c>
    </row>
    <row r="3" spans="5:8" ht="12.75" customHeight="1">
      <c r="E3" s="319"/>
      <c r="F3" s="319"/>
      <c r="H3" s="319" t="s">
        <v>1</v>
      </c>
    </row>
    <row r="4" spans="1:8" ht="12.75" customHeight="1">
      <c r="A4" s="547"/>
      <c r="B4" s="547"/>
      <c r="E4" s="319"/>
      <c r="F4" s="319"/>
      <c r="H4" s="319" t="s">
        <v>368</v>
      </c>
    </row>
    <row r="5" ht="12.75" customHeight="1">
      <c r="E5" s="320"/>
    </row>
    <row r="6" ht="12.75" customHeight="1">
      <c r="E6" s="321"/>
    </row>
    <row r="7" spans="1:9" ht="12.75" customHeight="1">
      <c r="A7" s="547" t="s">
        <v>220</v>
      </c>
      <c r="B7" s="547"/>
      <c r="C7" s="547"/>
      <c r="D7" s="547"/>
      <c r="E7" s="547"/>
      <c r="F7" s="547"/>
      <c r="G7" s="547"/>
      <c r="H7" s="547"/>
      <c r="I7" s="547"/>
    </row>
    <row r="8" spans="1:9" ht="11.25">
      <c r="A8" s="547" t="s">
        <v>188</v>
      </c>
      <c r="B8" s="547"/>
      <c r="C8" s="547"/>
      <c r="D8" s="547"/>
      <c r="E8" s="547"/>
      <c r="F8" s="547"/>
      <c r="G8" s="547"/>
      <c r="H8" s="547"/>
      <c r="I8" s="547"/>
    </row>
    <row r="11" spans="1:2" ht="15.75" customHeight="1">
      <c r="A11" s="646" t="s">
        <v>189</v>
      </c>
      <c r="B11" s="646"/>
    </row>
    <row r="12" spans="1:2" ht="20.25" customHeight="1" thickBot="1">
      <c r="A12" s="647" t="s">
        <v>190</v>
      </c>
      <c r="B12" s="647"/>
    </row>
    <row r="13" spans="1:9" ht="22.5" customHeight="1" thickTop="1">
      <c r="A13" s="322" t="s">
        <v>191</v>
      </c>
      <c r="B13" s="648" t="s">
        <v>192</v>
      </c>
      <c r="C13" s="649"/>
      <c r="D13" s="650"/>
      <c r="E13" s="323" t="s">
        <v>193</v>
      </c>
      <c r="F13" s="346" t="s">
        <v>223</v>
      </c>
      <c r="G13" s="354" t="s">
        <v>221</v>
      </c>
      <c r="H13" s="354" t="s">
        <v>153</v>
      </c>
      <c r="I13" s="358" t="s">
        <v>222</v>
      </c>
    </row>
    <row r="14" spans="1:9" ht="24.75" customHeight="1">
      <c r="A14" s="324">
        <v>1</v>
      </c>
      <c r="B14" s="651" t="s">
        <v>194</v>
      </c>
      <c r="C14" s="651"/>
      <c r="D14" s="651"/>
      <c r="E14" s="325"/>
      <c r="F14" s="347">
        <f>F15+F16-F17</f>
        <v>222371</v>
      </c>
      <c r="G14" s="347">
        <f>G15+G16-G17</f>
        <v>267628</v>
      </c>
      <c r="H14" s="347">
        <f>H15+H16-H17</f>
        <v>0</v>
      </c>
      <c r="I14" s="326">
        <f>I15+I16-I17</f>
        <v>489999</v>
      </c>
    </row>
    <row r="15" spans="1:9" ht="18.75" customHeight="1">
      <c r="A15" s="327" t="s">
        <v>109</v>
      </c>
      <c r="B15" s="652" t="s">
        <v>195</v>
      </c>
      <c r="C15" s="653"/>
      <c r="D15" s="654"/>
      <c r="E15" s="328"/>
      <c r="F15" s="348">
        <v>245371</v>
      </c>
      <c r="G15" s="365">
        <v>264869</v>
      </c>
      <c r="H15" s="355"/>
      <c r="I15" s="359">
        <f>F15+G15-H15</f>
        <v>510240</v>
      </c>
    </row>
    <row r="16" spans="1:9" ht="18" customHeight="1">
      <c r="A16" s="327" t="s">
        <v>116</v>
      </c>
      <c r="B16" s="652" t="s">
        <v>196</v>
      </c>
      <c r="C16" s="653"/>
      <c r="D16" s="654"/>
      <c r="E16" s="328"/>
      <c r="F16" s="347"/>
      <c r="G16" s="365">
        <v>3390</v>
      </c>
      <c r="H16" s="355"/>
      <c r="I16" s="359">
        <f aca="true" t="shared" si="0" ref="I16:I32">F16+G16-H16</f>
        <v>3390</v>
      </c>
    </row>
    <row r="17" spans="1:9" ht="19.5" customHeight="1">
      <c r="A17" s="327" t="s">
        <v>122</v>
      </c>
      <c r="B17" s="652" t="s">
        <v>197</v>
      </c>
      <c r="C17" s="653"/>
      <c r="D17" s="654"/>
      <c r="E17" s="328"/>
      <c r="F17" s="347">
        <v>23000</v>
      </c>
      <c r="G17" s="365">
        <v>631</v>
      </c>
      <c r="H17" s="355"/>
      <c r="I17" s="359">
        <f t="shared" si="0"/>
        <v>23631</v>
      </c>
    </row>
    <row r="18" spans="1:9" ht="18.75" customHeight="1">
      <c r="A18" s="324">
        <v>2</v>
      </c>
      <c r="B18" s="651" t="s">
        <v>198</v>
      </c>
      <c r="C18" s="651"/>
      <c r="D18" s="651"/>
      <c r="E18" s="325"/>
      <c r="F18" s="347">
        <f>SUM(F19:F20)</f>
        <v>503000</v>
      </c>
      <c r="G18" s="347">
        <f>SUM(G19:G20)</f>
        <v>0</v>
      </c>
      <c r="H18" s="347">
        <f>SUM(H19:H20)</f>
        <v>0</v>
      </c>
      <c r="I18" s="326">
        <f>SUM(I19:I20)</f>
        <v>503000</v>
      </c>
    </row>
    <row r="19" spans="1:9" ht="18.75" customHeight="1">
      <c r="A19" s="327" t="s">
        <v>199</v>
      </c>
      <c r="B19" s="655" t="s">
        <v>200</v>
      </c>
      <c r="C19" s="655"/>
      <c r="D19" s="655"/>
      <c r="E19" s="329" t="s">
        <v>201</v>
      </c>
      <c r="F19" s="349">
        <v>503000</v>
      </c>
      <c r="G19" s="355"/>
      <c r="H19" s="355"/>
      <c r="I19" s="359">
        <f t="shared" si="0"/>
        <v>503000</v>
      </c>
    </row>
    <row r="20" spans="1:9" ht="18.75" customHeight="1">
      <c r="A20" s="327" t="s">
        <v>225</v>
      </c>
      <c r="B20" s="652" t="s">
        <v>204</v>
      </c>
      <c r="C20" s="653"/>
      <c r="D20" s="654"/>
      <c r="E20" s="329" t="s">
        <v>224</v>
      </c>
      <c r="F20" s="349"/>
      <c r="G20" s="365"/>
      <c r="H20" s="355"/>
      <c r="I20" s="359">
        <f t="shared" si="0"/>
        <v>0</v>
      </c>
    </row>
    <row r="21" spans="1:9" ht="17.25" customHeight="1">
      <c r="A21" s="324">
        <v>3</v>
      </c>
      <c r="B21" s="656" t="s">
        <v>202</v>
      </c>
      <c r="C21" s="656"/>
      <c r="D21" s="656"/>
      <c r="E21" s="330"/>
      <c r="F21" s="347">
        <f>F22+F26+F31+F32</f>
        <v>720000</v>
      </c>
      <c r="G21" s="347">
        <f>G22+G26+G31+G32</f>
        <v>321999</v>
      </c>
      <c r="H21" s="347">
        <f>H22+H26+H31+H32</f>
        <v>50000</v>
      </c>
      <c r="I21" s="326">
        <f>I22+I26+I31+I32</f>
        <v>991999</v>
      </c>
    </row>
    <row r="22" spans="1:9" ht="19.5" customHeight="1">
      <c r="A22" s="331" t="s">
        <v>203</v>
      </c>
      <c r="B22" s="657" t="s">
        <v>204</v>
      </c>
      <c r="C22" s="658"/>
      <c r="D22" s="659"/>
      <c r="E22" s="332">
        <v>2960</v>
      </c>
      <c r="F22" s="350">
        <f>SUM(F24:F25)</f>
        <v>100000</v>
      </c>
      <c r="G22" s="360"/>
      <c r="H22" s="360"/>
      <c r="I22" s="361">
        <f t="shared" si="0"/>
        <v>100000</v>
      </c>
    </row>
    <row r="23" spans="1:9" ht="11.25" customHeight="1">
      <c r="A23" s="333"/>
      <c r="B23" s="334" t="s">
        <v>205</v>
      </c>
      <c r="C23" s="335"/>
      <c r="D23" s="336"/>
      <c r="E23" s="337"/>
      <c r="F23" s="351"/>
      <c r="G23" s="362"/>
      <c r="H23" s="362"/>
      <c r="I23" s="363">
        <f t="shared" si="0"/>
        <v>0</v>
      </c>
    </row>
    <row r="24" spans="1:9" ht="18.75" customHeight="1">
      <c r="A24" s="333"/>
      <c r="B24" s="660" t="s">
        <v>206</v>
      </c>
      <c r="C24" s="661"/>
      <c r="D24" s="662"/>
      <c r="E24" s="332"/>
      <c r="F24" s="349">
        <v>50000</v>
      </c>
      <c r="G24" s="355"/>
      <c r="H24" s="355"/>
      <c r="I24" s="359">
        <f t="shared" si="0"/>
        <v>50000</v>
      </c>
    </row>
    <row r="25" spans="1:9" ht="18" customHeight="1">
      <c r="A25" s="338"/>
      <c r="B25" s="660" t="s">
        <v>207</v>
      </c>
      <c r="C25" s="661"/>
      <c r="D25" s="662"/>
      <c r="E25" s="332"/>
      <c r="F25" s="349">
        <v>50000</v>
      </c>
      <c r="G25" s="355"/>
      <c r="H25" s="355"/>
      <c r="I25" s="359">
        <f t="shared" si="0"/>
        <v>50000</v>
      </c>
    </row>
    <row r="26" spans="1:9" ht="19.5" customHeight="1">
      <c r="A26" s="331" t="s">
        <v>208</v>
      </c>
      <c r="B26" s="663" t="s">
        <v>209</v>
      </c>
      <c r="C26" s="664"/>
      <c r="D26" s="665"/>
      <c r="E26" s="339"/>
      <c r="F26" s="348">
        <f>SUM(F27:F30)</f>
        <v>570000</v>
      </c>
      <c r="G26" s="348">
        <f>SUM(G27:G30)</f>
        <v>271999</v>
      </c>
      <c r="H26" s="348">
        <f>SUM(H27:H30)</f>
        <v>0</v>
      </c>
      <c r="I26" s="359">
        <f t="shared" si="0"/>
        <v>841999</v>
      </c>
    </row>
    <row r="27" spans="1:9" ht="19.5" customHeight="1">
      <c r="A27" s="331"/>
      <c r="B27" s="660" t="s">
        <v>210</v>
      </c>
      <c r="C27" s="666"/>
      <c r="D27" s="667"/>
      <c r="E27" s="332">
        <v>4170</v>
      </c>
      <c r="F27" s="349">
        <v>5000</v>
      </c>
      <c r="G27" s="355"/>
      <c r="H27" s="355"/>
      <c r="I27" s="359">
        <f t="shared" si="0"/>
        <v>5000</v>
      </c>
    </row>
    <row r="28" spans="1:9" ht="19.5" customHeight="1">
      <c r="A28" s="331"/>
      <c r="B28" s="660" t="s">
        <v>164</v>
      </c>
      <c r="C28" s="661"/>
      <c r="D28" s="662"/>
      <c r="E28" s="332">
        <v>4210</v>
      </c>
      <c r="F28" s="349">
        <v>20000</v>
      </c>
      <c r="G28" s="355"/>
      <c r="H28" s="355"/>
      <c r="I28" s="359">
        <f t="shared" si="0"/>
        <v>20000</v>
      </c>
    </row>
    <row r="29" spans="1:9" ht="19.5" customHeight="1">
      <c r="A29" s="331"/>
      <c r="B29" s="660" t="s">
        <v>211</v>
      </c>
      <c r="C29" s="661"/>
      <c r="D29" s="662"/>
      <c r="E29" s="332">
        <v>4270</v>
      </c>
      <c r="F29" s="349">
        <v>15000</v>
      </c>
      <c r="G29" s="355"/>
      <c r="H29" s="355"/>
      <c r="I29" s="359">
        <f t="shared" si="0"/>
        <v>15000</v>
      </c>
    </row>
    <row r="30" spans="1:9" ht="19.5" customHeight="1">
      <c r="A30" s="331"/>
      <c r="B30" s="660" t="s">
        <v>212</v>
      </c>
      <c r="C30" s="661"/>
      <c r="D30" s="662"/>
      <c r="E30" s="332">
        <v>4300</v>
      </c>
      <c r="F30" s="349">
        <v>530000</v>
      </c>
      <c r="G30" s="365">
        <v>271999</v>
      </c>
      <c r="H30" s="355"/>
      <c r="I30" s="359">
        <f t="shared" si="0"/>
        <v>801999</v>
      </c>
    </row>
    <row r="31" spans="1:9" ht="22.5" customHeight="1">
      <c r="A31" s="331" t="s">
        <v>213</v>
      </c>
      <c r="B31" s="663" t="s">
        <v>214</v>
      </c>
      <c r="C31" s="670"/>
      <c r="D31" s="671"/>
      <c r="E31" s="339">
        <v>6110</v>
      </c>
      <c r="F31" s="348">
        <v>50000</v>
      </c>
      <c r="G31" s="355"/>
      <c r="H31" s="355">
        <v>50000</v>
      </c>
      <c r="I31" s="359">
        <f t="shared" si="0"/>
        <v>0</v>
      </c>
    </row>
    <row r="32" spans="1:9" ht="21" customHeight="1">
      <c r="A32" s="331"/>
      <c r="B32" s="663" t="s">
        <v>340</v>
      </c>
      <c r="C32" s="670"/>
      <c r="D32" s="671"/>
      <c r="E32" s="339">
        <v>6120</v>
      </c>
      <c r="F32" s="348"/>
      <c r="G32" s="502">
        <v>50000</v>
      </c>
      <c r="H32" s="502"/>
      <c r="I32" s="359">
        <f t="shared" si="0"/>
        <v>50000</v>
      </c>
    </row>
    <row r="33" spans="1:9" ht="24.75" customHeight="1">
      <c r="A33" s="340">
        <v>4</v>
      </c>
      <c r="B33" s="678" t="s">
        <v>215</v>
      </c>
      <c r="C33" s="678"/>
      <c r="D33" s="678"/>
      <c r="E33" s="341"/>
      <c r="F33" s="352">
        <f>SUM(F14+F18)-F21</f>
        <v>5371</v>
      </c>
      <c r="G33" s="352"/>
      <c r="H33" s="352">
        <v>4371</v>
      </c>
      <c r="I33" s="342">
        <f>SUM(I14+I18)-I21</f>
        <v>1000</v>
      </c>
    </row>
    <row r="34" spans="1:9" ht="19.5" customHeight="1">
      <c r="A34" s="327" t="s">
        <v>216</v>
      </c>
      <c r="B34" s="652" t="s">
        <v>195</v>
      </c>
      <c r="C34" s="653"/>
      <c r="D34" s="654"/>
      <c r="E34" s="330"/>
      <c r="F34" s="352">
        <v>25371</v>
      </c>
      <c r="G34" s="352">
        <v>629</v>
      </c>
      <c r="H34" s="352"/>
      <c r="I34" s="342">
        <v>26000</v>
      </c>
    </row>
    <row r="35" spans="1:9" ht="21" customHeight="1">
      <c r="A35" s="327" t="s">
        <v>217</v>
      </c>
      <c r="B35" s="652" t="s">
        <v>196</v>
      </c>
      <c r="C35" s="653"/>
      <c r="D35" s="654"/>
      <c r="E35" s="330"/>
      <c r="F35" s="347"/>
      <c r="G35" s="355"/>
      <c r="H35" s="355"/>
      <c r="I35" s="356"/>
    </row>
    <row r="36" spans="1:9" ht="21" customHeight="1" thickBot="1">
      <c r="A36" s="343" t="s">
        <v>218</v>
      </c>
      <c r="B36" s="673" t="s">
        <v>219</v>
      </c>
      <c r="C36" s="674"/>
      <c r="D36" s="675"/>
      <c r="E36" s="344"/>
      <c r="F36" s="353">
        <v>-25000</v>
      </c>
      <c r="G36" s="357"/>
      <c r="H36" s="357"/>
      <c r="I36" s="503">
        <v>-25000</v>
      </c>
    </row>
    <row r="37" spans="1:5" ht="21" customHeight="1" thickTop="1">
      <c r="A37" s="345"/>
      <c r="B37" s="345"/>
      <c r="C37" s="345"/>
      <c r="D37" s="345"/>
      <c r="E37" s="345"/>
    </row>
    <row r="38" spans="1:9" ht="36.75" customHeight="1">
      <c r="A38" s="676"/>
      <c r="B38" s="677"/>
      <c r="C38" s="677"/>
      <c r="D38" s="677"/>
      <c r="E38" s="677"/>
      <c r="F38" s="677"/>
      <c r="G38" s="677"/>
      <c r="H38" s="677"/>
      <c r="I38" s="677"/>
    </row>
    <row r="39" spans="1:6" ht="14.25" customHeight="1">
      <c r="A39" s="668"/>
      <c r="B39" s="668"/>
      <c r="C39" s="668"/>
      <c r="D39" s="668"/>
      <c r="E39" s="668"/>
      <c r="F39" s="668"/>
    </row>
    <row r="40" spans="1:6" ht="15" customHeight="1">
      <c r="A40" s="668"/>
      <c r="B40" s="668"/>
      <c r="C40" s="668"/>
      <c r="D40" s="668"/>
      <c r="E40" s="668"/>
      <c r="F40" s="668"/>
    </row>
    <row r="41" spans="1:6" ht="11.25" customHeight="1">
      <c r="A41" s="669"/>
      <c r="B41" s="669"/>
      <c r="C41" s="669"/>
      <c r="D41" s="669"/>
      <c r="E41" s="669"/>
      <c r="F41" s="669"/>
    </row>
    <row r="42" spans="1:5" ht="15.75" customHeight="1">
      <c r="A42" s="672"/>
      <c r="B42" s="579"/>
      <c r="C42" s="579"/>
      <c r="D42" s="579"/>
      <c r="E42" s="579"/>
    </row>
  </sheetData>
  <mergeCells count="33">
    <mergeCell ref="A42:E42"/>
    <mergeCell ref="A7:I7"/>
    <mergeCell ref="A8:I8"/>
    <mergeCell ref="B20:D20"/>
    <mergeCell ref="B35:D35"/>
    <mergeCell ref="B36:D36"/>
    <mergeCell ref="A39:F39"/>
    <mergeCell ref="A38:I38"/>
    <mergeCell ref="B33:D33"/>
    <mergeCell ref="B34:D34"/>
    <mergeCell ref="A40:F40"/>
    <mergeCell ref="A41:F41"/>
    <mergeCell ref="B28:D28"/>
    <mergeCell ref="B29:D29"/>
    <mergeCell ref="B30:D30"/>
    <mergeCell ref="B31:D31"/>
    <mergeCell ref="B32:D32"/>
    <mergeCell ref="B24:D24"/>
    <mergeCell ref="B25:D25"/>
    <mergeCell ref="B26:D26"/>
    <mergeCell ref="B27:D27"/>
    <mergeCell ref="B18:D18"/>
    <mergeCell ref="B19:D19"/>
    <mergeCell ref="B21:D21"/>
    <mergeCell ref="B22:D22"/>
    <mergeCell ref="B14:D14"/>
    <mergeCell ref="B15:D15"/>
    <mergeCell ref="B16:D16"/>
    <mergeCell ref="B17:D17"/>
    <mergeCell ref="A4:B4"/>
    <mergeCell ref="A11:B11"/>
    <mergeCell ref="A12:B12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16" sqref="J16"/>
    </sheetView>
  </sheetViews>
  <sheetFormatPr defaultColWidth="9.140625" defaultRowHeight="12.75"/>
  <cols>
    <col min="1" max="1" width="7.28125" style="318" customWidth="1"/>
    <col min="2" max="3" width="9.140625" style="243" customWidth="1"/>
    <col min="4" max="4" width="31.421875" style="243" customWidth="1"/>
    <col min="5" max="5" width="8.57421875" style="243" customWidth="1"/>
    <col min="6" max="6" width="16.421875" style="246" customWidth="1"/>
    <col min="7" max="16384" width="9.140625" style="243" customWidth="1"/>
  </cols>
  <sheetData>
    <row r="1" spans="5:8" ht="11.25">
      <c r="E1" s="584" t="s">
        <v>258</v>
      </c>
      <c r="F1" s="584"/>
      <c r="G1" s="375"/>
      <c r="H1" s="375"/>
    </row>
    <row r="2" spans="5:8" ht="11.25">
      <c r="E2" s="584" t="s">
        <v>370</v>
      </c>
      <c r="F2" s="584"/>
      <c r="G2" s="374"/>
      <c r="H2" s="374"/>
    </row>
    <row r="3" spans="5:8" ht="11.25">
      <c r="E3" s="584" t="s">
        <v>242</v>
      </c>
      <c r="F3" s="584"/>
      <c r="G3" s="374"/>
      <c r="H3" s="374"/>
    </row>
    <row r="4" spans="1:8" ht="11.25">
      <c r="A4" s="547"/>
      <c r="B4" s="547"/>
      <c r="E4" s="584" t="s">
        <v>366</v>
      </c>
      <c r="F4" s="584"/>
      <c r="G4" s="374"/>
      <c r="H4" s="374"/>
    </row>
    <row r="5" spans="5:6" ht="11.25">
      <c r="E5" s="679"/>
      <c r="F5" s="679"/>
    </row>
    <row r="6" spans="5:6" ht="11.25">
      <c r="E6" s="679"/>
      <c r="F6" s="679"/>
    </row>
    <row r="7" spans="1:8" ht="11.25">
      <c r="A7" s="547" t="s">
        <v>243</v>
      </c>
      <c r="B7" s="547"/>
      <c r="C7" s="547"/>
      <c r="D7" s="547"/>
      <c r="E7" s="547"/>
      <c r="F7" s="547"/>
      <c r="G7" s="318"/>
      <c r="H7" s="318"/>
    </row>
    <row r="8" spans="1:8" ht="24.75" customHeight="1">
      <c r="A8" s="680" t="s">
        <v>367</v>
      </c>
      <c r="B8" s="680"/>
      <c r="C8" s="680"/>
      <c r="D8" s="680"/>
      <c r="E8" s="680"/>
      <c r="F8" s="680"/>
      <c r="G8" s="318"/>
      <c r="H8" s="318"/>
    </row>
    <row r="9" spans="1:6" ht="15.75" customHeight="1">
      <c r="A9" s="681" t="s">
        <v>124</v>
      </c>
      <c r="B9" s="681"/>
      <c r="C9" s="681"/>
      <c r="D9" s="681"/>
      <c r="E9" s="681"/>
      <c r="F9" s="681"/>
    </row>
    <row r="10" spans="1:2" ht="11.25">
      <c r="A10" s="682" t="s">
        <v>244</v>
      </c>
      <c r="B10" s="682"/>
    </row>
    <row r="11" spans="1:2" ht="12" thickBot="1">
      <c r="A11" s="683" t="s">
        <v>259</v>
      </c>
      <c r="B11" s="683"/>
    </row>
    <row r="12" spans="1:6" ht="12" thickTop="1">
      <c r="A12" s="377" t="s">
        <v>191</v>
      </c>
      <c r="B12" s="378" t="s">
        <v>192</v>
      </c>
      <c r="C12" s="379"/>
      <c r="D12" s="380"/>
      <c r="E12" s="381" t="s">
        <v>193</v>
      </c>
      <c r="F12" s="382" t="s">
        <v>245</v>
      </c>
    </row>
    <row r="13" spans="1:6" ht="11.25">
      <c r="A13" s="324">
        <v>1</v>
      </c>
      <c r="B13" s="684">
        <v>2</v>
      </c>
      <c r="C13" s="685"/>
      <c r="D13" s="686"/>
      <c r="E13" s="330">
        <v>3</v>
      </c>
      <c r="F13" s="342">
        <v>6</v>
      </c>
    </row>
    <row r="14" spans="1:6" ht="24.75" customHeight="1">
      <c r="A14" s="324">
        <v>1</v>
      </c>
      <c r="B14" s="687" t="s">
        <v>246</v>
      </c>
      <c r="C14" s="688"/>
      <c r="D14" s="689"/>
      <c r="E14" s="364"/>
      <c r="F14" s="326"/>
    </row>
    <row r="15" spans="1:6" ht="12.75" customHeight="1">
      <c r="A15" s="324">
        <v>2</v>
      </c>
      <c r="B15" s="687" t="s">
        <v>198</v>
      </c>
      <c r="C15" s="688"/>
      <c r="D15" s="689"/>
      <c r="E15" s="364"/>
      <c r="F15" s="326">
        <f>SUM(F16:F20)</f>
        <v>22000</v>
      </c>
    </row>
    <row r="16" spans="1:6" ht="24" customHeight="1">
      <c r="A16" s="327" t="s">
        <v>199</v>
      </c>
      <c r="B16" s="690" t="s">
        <v>229</v>
      </c>
      <c r="C16" s="691"/>
      <c r="D16" s="692"/>
      <c r="E16" s="329" t="s">
        <v>228</v>
      </c>
      <c r="F16" s="271">
        <v>11800</v>
      </c>
    </row>
    <row r="17" spans="1:6" ht="12.75" customHeight="1">
      <c r="A17" s="327" t="s">
        <v>225</v>
      </c>
      <c r="B17" s="690" t="s">
        <v>231</v>
      </c>
      <c r="C17" s="691"/>
      <c r="D17" s="692"/>
      <c r="E17" s="329" t="s">
        <v>230</v>
      </c>
      <c r="F17" s="271">
        <v>10000</v>
      </c>
    </row>
    <row r="18" spans="1:6" ht="12.75" customHeight="1">
      <c r="A18" s="327" t="s">
        <v>247</v>
      </c>
      <c r="B18" s="652" t="s">
        <v>233</v>
      </c>
      <c r="C18" s="653"/>
      <c r="D18" s="654"/>
      <c r="E18" s="329" t="s">
        <v>232</v>
      </c>
      <c r="F18" s="271">
        <v>200</v>
      </c>
    </row>
    <row r="19" spans="1:6" ht="12.75" customHeight="1">
      <c r="A19" s="327" t="s">
        <v>248</v>
      </c>
      <c r="B19" s="690" t="s">
        <v>249</v>
      </c>
      <c r="C19" s="691"/>
      <c r="D19" s="692"/>
      <c r="E19" s="329" t="s">
        <v>250</v>
      </c>
      <c r="F19" s="271"/>
    </row>
    <row r="20" spans="1:6" ht="11.25">
      <c r="A20" s="327"/>
      <c r="B20" s="693"/>
      <c r="C20" s="694"/>
      <c r="D20" s="695"/>
      <c r="E20" s="383"/>
      <c r="F20" s="271"/>
    </row>
    <row r="21" spans="1:6" ht="11.25">
      <c r="A21" s="324">
        <v>3</v>
      </c>
      <c r="B21" s="696" t="s">
        <v>202</v>
      </c>
      <c r="C21" s="697"/>
      <c r="D21" s="698"/>
      <c r="E21" s="384"/>
      <c r="F21" s="326">
        <f>SUM(F22:F27)</f>
        <v>22000</v>
      </c>
    </row>
    <row r="22" spans="1:6" ht="11.25">
      <c r="A22" s="327" t="s">
        <v>203</v>
      </c>
      <c r="B22" s="572" t="s">
        <v>164</v>
      </c>
      <c r="C22" s="573"/>
      <c r="D22" s="574"/>
      <c r="E22" s="383">
        <v>4210</v>
      </c>
      <c r="F22" s="271">
        <v>9700</v>
      </c>
    </row>
    <row r="23" spans="1:6" ht="11.25">
      <c r="A23" s="327" t="s">
        <v>208</v>
      </c>
      <c r="B23" s="572" t="s">
        <v>251</v>
      </c>
      <c r="C23" s="573"/>
      <c r="D23" s="574"/>
      <c r="E23" s="383">
        <v>4220</v>
      </c>
      <c r="F23" s="271">
        <v>11800</v>
      </c>
    </row>
    <row r="24" spans="1:6" ht="11.25">
      <c r="A24" s="327" t="s">
        <v>213</v>
      </c>
      <c r="B24" s="572" t="s">
        <v>252</v>
      </c>
      <c r="C24" s="573"/>
      <c r="D24" s="574"/>
      <c r="E24" s="383">
        <v>4260</v>
      </c>
      <c r="F24" s="271"/>
    </row>
    <row r="25" spans="1:6" ht="11.25">
      <c r="A25" s="327" t="s">
        <v>253</v>
      </c>
      <c r="B25" s="572" t="s">
        <v>211</v>
      </c>
      <c r="C25" s="573"/>
      <c r="D25" s="574"/>
      <c r="E25" s="383">
        <v>4270</v>
      </c>
      <c r="F25" s="271"/>
    </row>
    <row r="26" spans="1:6" ht="11.25">
      <c r="A26" s="327" t="s">
        <v>254</v>
      </c>
      <c r="B26" s="572" t="s">
        <v>212</v>
      </c>
      <c r="C26" s="573"/>
      <c r="D26" s="574"/>
      <c r="E26" s="383">
        <v>4300</v>
      </c>
      <c r="F26" s="271">
        <v>500</v>
      </c>
    </row>
    <row r="27" spans="1:6" ht="11.25">
      <c r="A27" s="327" t="s">
        <v>255</v>
      </c>
      <c r="B27" s="572" t="s">
        <v>256</v>
      </c>
      <c r="C27" s="573"/>
      <c r="D27" s="574"/>
      <c r="E27" s="383">
        <v>4530</v>
      </c>
      <c r="F27" s="271"/>
    </row>
    <row r="28" spans="1:6" ht="11.25">
      <c r="A28" s="327"/>
      <c r="B28" s="693"/>
      <c r="C28" s="694"/>
      <c r="D28" s="695"/>
      <c r="E28" s="355"/>
      <c r="F28" s="271"/>
    </row>
    <row r="29" spans="1:6" ht="11.25">
      <c r="A29" s="327"/>
      <c r="B29" s="693"/>
      <c r="C29" s="694"/>
      <c r="D29" s="695"/>
      <c r="E29" s="355"/>
      <c r="F29" s="271"/>
    </row>
    <row r="30" spans="1:6" ht="11.25">
      <c r="A30" s="327"/>
      <c r="B30" s="693"/>
      <c r="C30" s="694"/>
      <c r="D30" s="695"/>
      <c r="E30" s="355"/>
      <c r="F30" s="271"/>
    </row>
    <row r="31" spans="1:6" ht="11.25">
      <c r="A31" s="327"/>
      <c r="B31" s="693"/>
      <c r="C31" s="694"/>
      <c r="D31" s="695"/>
      <c r="E31" s="355"/>
      <c r="F31" s="271"/>
    </row>
    <row r="32" spans="1:6" ht="11.25">
      <c r="A32" s="327"/>
      <c r="B32" s="693"/>
      <c r="C32" s="694"/>
      <c r="D32" s="695"/>
      <c r="E32" s="355"/>
      <c r="F32" s="271"/>
    </row>
    <row r="33" spans="1:6" ht="26.25" customHeight="1" thickBot="1">
      <c r="A33" s="385">
        <v>4</v>
      </c>
      <c r="B33" s="699" t="s">
        <v>257</v>
      </c>
      <c r="C33" s="700"/>
      <c r="D33" s="701"/>
      <c r="E33" s="386"/>
      <c r="F33" s="387">
        <f>F14+F15-F21</f>
        <v>0</v>
      </c>
    </row>
    <row r="34" ht="12" thickTop="1"/>
    <row r="35" spans="1:6" ht="18" customHeight="1">
      <c r="A35" s="376"/>
      <c r="B35" s="388"/>
      <c r="C35" s="388"/>
      <c r="D35" s="388"/>
      <c r="E35" s="680"/>
      <c r="F35" s="680"/>
    </row>
    <row r="36" spans="1:6" ht="11.25" customHeight="1">
      <c r="A36" s="376"/>
      <c r="B36" s="388"/>
      <c r="C36" s="388"/>
      <c r="D36" s="388"/>
      <c r="E36" s="376"/>
      <c r="F36" s="376"/>
    </row>
    <row r="37" spans="1:6" ht="15" customHeight="1">
      <c r="A37" s="376"/>
      <c r="B37" s="388"/>
      <c r="C37" s="388"/>
      <c r="D37" s="388"/>
      <c r="E37" s="680"/>
      <c r="F37" s="680"/>
    </row>
    <row r="38" spans="1:6" ht="11.25">
      <c r="A38" s="547"/>
      <c r="B38" s="547"/>
      <c r="C38" s="547"/>
      <c r="D38" s="547"/>
      <c r="E38" s="547"/>
      <c r="F38" s="547"/>
    </row>
    <row r="39" spans="1:6" ht="38.25" customHeight="1">
      <c r="A39" s="680"/>
      <c r="B39" s="680"/>
      <c r="C39" s="680"/>
      <c r="D39" s="680"/>
      <c r="E39" s="680"/>
      <c r="F39" s="680"/>
    </row>
  </sheetData>
  <mergeCells count="37">
    <mergeCell ref="E35:F35"/>
    <mergeCell ref="E37:F37"/>
    <mergeCell ref="A38:F38"/>
    <mergeCell ref="A39:F39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A9:F9"/>
    <mergeCell ref="A10:B10"/>
    <mergeCell ref="A11:B11"/>
    <mergeCell ref="B13:D13"/>
    <mergeCell ref="E5:F5"/>
    <mergeCell ref="E6:F6"/>
    <mergeCell ref="A7:F7"/>
    <mergeCell ref="A8:F8"/>
    <mergeCell ref="E1:F1"/>
    <mergeCell ref="E2:F2"/>
    <mergeCell ref="E3:F3"/>
    <mergeCell ref="A4:B4"/>
    <mergeCell ref="E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K17" sqref="K17"/>
    </sheetView>
  </sheetViews>
  <sheetFormatPr defaultColWidth="9.140625" defaultRowHeight="12.75"/>
  <cols>
    <col min="1" max="1" width="4.421875" style="242" customWidth="1"/>
    <col min="2" max="2" width="5.57421875" style="313" customWidth="1"/>
    <col min="3" max="3" width="5.28125" style="313" customWidth="1"/>
    <col min="4" max="4" width="35.7109375" style="242" customWidth="1"/>
    <col min="5" max="5" width="10.421875" style="242" customWidth="1"/>
    <col min="6" max="6" width="8.7109375" style="242" customWidth="1"/>
    <col min="7" max="7" width="10.57421875" style="242" customWidth="1"/>
    <col min="8" max="8" width="8.8515625" style="246" customWidth="1"/>
    <col min="9" max="9" width="9.140625" style="243" customWidth="1"/>
    <col min="10" max="11" width="10.57421875" style="243" bestFit="1" customWidth="1"/>
    <col min="12" max="16384" width="9.140625" style="243" customWidth="1"/>
  </cols>
  <sheetData>
    <row r="1" spans="1:8" ht="12.75" customHeight="1">
      <c r="A1" s="240"/>
      <c r="B1" s="241"/>
      <c r="C1" s="241"/>
      <c r="E1" s="737" t="s">
        <v>146</v>
      </c>
      <c r="F1" s="737"/>
      <c r="G1" s="737"/>
      <c r="H1" s="737"/>
    </row>
    <row r="2" spans="1:8" ht="12.75" customHeight="1">
      <c r="A2" s="240"/>
      <c r="B2" s="241"/>
      <c r="C2" s="241"/>
      <c r="D2" s="240"/>
      <c r="E2" s="737" t="s">
        <v>369</v>
      </c>
      <c r="F2" s="737"/>
      <c r="G2" s="737"/>
      <c r="H2" s="737"/>
    </row>
    <row r="3" spans="1:8" ht="12.75" customHeight="1">
      <c r="A3" s="240"/>
      <c r="B3" s="241"/>
      <c r="C3" s="241"/>
      <c r="D3" s="244"/>
      <c r="E3" s="737" t="s">
        <v>1</v>
      </c>
      <c r="F3" s="737"/>
      <c r="G3" s="737"/>
      <c r="H3" s="737"/>
    </row>
    <row r="4" spans="1:8" ht="12.75" customHeight="1">
      <c r="A4" s="240"/>
      <c r="B4" s="241"/>
      <c r="C4" s="241"/>
      <c r="E4" s="737" t="s">
        <v>366</v>
      </c>
      <c r="F4" s="737"/>
      <c r="G4" s="737"/>
      <c r="H4" s="737"/>
    </row>
    <row r="5" spans="1:7" ht="14.25" customHeight="1">
      <c r="A5" s="240"/>
      <c r="B5" s="241"/>
      <c r="C5" s="241"/>
      <c r="E5" s="245"/>
      <c r="F5" s="245"/>
      <c r="G5" s="245"/>
    </row>
    <row r="6" spans="1:8" ht="15" customHeight="1" thickBot="1">
      <c r="A6" s="738" t="s">
        <v>147</v>
      </c>
      <c r="B6" s="738"/>
      <c r="C6" s="738"/>
      <c r="D6" s="738"/>
      <c r="E6" s="738"/>
      <c r="F6" s="738"/>
      <c r="G6" s="738"/>
      <c r="H6" s="738"/>
    </row>
    <row r="7" spans="1:8" ht="14.25" customHeight="1" thickTop="1">
      <c r="A7" s="247" t="s">
        <v>4</v>
      </c>
      <c r="B7" s="248" t="s">
        <v>5</v>
      </c>
      <c r="C7" s="248" t="s">
        <v>148</v>
      </c>
      <c r="D7" s="249" t="s">
        <v>149</v>
      </c>
      <c r="E7" s="739" t="s">
        <v>150</v>
      </c>
      <c r="F7" s="740"/>
      <c r="G7" s="739" t="s">
        <v>151</v>
      </c>
      <c r="H7" s="741"/>
    </row>
    <row r="8" spans="1:8" ht="12" customHeight="1">
      <c r="A8" s="250"/>
      <c r="B8" s="251"/>
      <c r="C8" s="251"/>
      <c r="D8" s="252"/>
      <c r="E8" s="253" t="s">
        <v>152</v>
      </c>
      <c r="F8" s="253" t="s">
        <v>153</v>
      </c>
      <c r="G8" s="254" t="s">
        <v>152</v>
      </c>
      <c r="H8" s="255" t="s">
        <v>153</v>
      </c>
    </row>
    <row r="9" spans="1:8" ht="12" customHeight="1">
      <c r="A9" s="256" t="s">
        <v>154</v>
      </c>
      <c r="B9" s="257"/>
      <c r="C9" s="257"/>
      <c r="D9" s="258" t="s">
        <v>16</v>
      </c>
      <c r="E9" s="259">
        <f>SUM(E10)</f>
        <v>781426</v>
      </c>
      <c r="F9" s="259">
        <f>SUM(F10)</f>
        <v>0</v>
      </c>
      <c r="G9" s="259">
        <f>SUM(G10)</f>
        <v>781426</v>
      </c>
      <c r="H9" s="260">
        <f>SUM(H10)</f>
        <v>0</v>
      </c>
    </row>
    <row r="10" spans="1:8" ht="15.75" customHeight="1">
      <c r="A10" s="261"/>
      <c r="B10" s="262" t="s">
        <v>155</v>
      </c>
      <c r="C10" s="263"/>
      <c r="D10" s="264" t="s">
        <v>156</v>
      </c>
      <c r="E10" s="266">
        <f>SUM(E12:E13)</f>
        <v>781426</v>
      </c>
      <c r="F10" s="266">
        <f>SUM(F12:F13)</f>
        <v>0</v>
      </c>
      <c r="G10" s="266">
        <f>SUM(G11:G13)</f>
        <v>781426</v>
      </c>
      <c r="H10" s="271">
        <f>SUM(H12:H13)</f>
        <v>0</v>
      </c>
    </row>
    <row r="11" spans="1:8" ht="15.75" customHeight="1">
      <c r="A11" s="261"/>
      <c r="B11" s="268"/>
      <c r="C11" s="269" t="s">
        <v>226</v>
      </c>
      <c r="D11" s="270" t="s">
        <v>211</v>
      </c>
      <c r="E11" s="265"/>
      <c r="F11" s="265"/>
      <c r="G11" s="265">
        <v>11812</v>
      </c>
      <c r="H11" s="267"/>
    </row>
    <row r="12" spans="1:8" ht="12" customHeight="1">
      <c r="A12" s="261"/>
      <c r="B12" s="272"/>
      <c r="C12" s="269" t="s">
        <v>157</v>
      </c>
      <c r="D12" s="270" t="s">
        <v>158</v>
      </c>
      <c r="E12" s="265"/>
      <c r="F12" s="265"/>
      <c r="G12" s="265">
        <v>769614</v>
      </c>
      <c r="H12" s="271"/>
    </row>
    <row r="13" spans="1:8" ht="48" customHeight="1">
      <c r="A13" s="261"/>
      <c r="B13" s="251"/>
      <c r="C13" s="269" t="s">
        <v>159</v>
      </c>
      <c r="D13" s="270" t="s">
        <v>160</v>
      </c>
      <c r="E13" s="273">
        <v>781426</v>
      </c>
      <c r="F13" s="273"/>
      <c r="G13" s="273"/>
      <c r="H13" s="274"/>
    </row>
    <row r="14" spans="1:8" ht="24.75" customHeight="1">
      <c r="A14" s="256" t="s">
        <v>182</v>
      </c>
      <c r="B14" s="257"/>
      <c r="C14" s="257"/>
      <c r="D14" s="258" t="s">
        <v>183</v>
      </c>
      <c r="E14" s="259">
        <f>SUM(E15)</f>
        <v>10000</v>
      </c>
      <c r="F14" s="259">
        <f>SUM(F15)</f>
        <v>0</v>
      </c>
      <c r="G14" s="259">
        <f>SUM(G15)</f>
        <v>10000</v>
      </c>
      <c r="H14" s="260">
        <f>SUM(H15)</f>
        <v>0</v>
      </c>
    </row>
    <row r="15" spans="1:8" ht="24.75" customHeight="1">
      <c r="A15" s="261"/>
      <c r="B15" s="262" t="s">
        <v>184</v>
      </c>
      <c r="C15" s="263"/>
      <c r="D15" s="264" t="s">
        <v>185</v>
      </c>
      <c r="E15" s="266">
        <f>SUM(E16:E17)</f>
        <v>10000</v>
      </c>
      <c r="F15" s="265">
        <f>SUM(F16:F17)</f>
        <v>0</v>
      </c>
      <c r="G15" s="266">
        <f>SUM(G16:G17)</f>
        <v>10000</v>
      </c>
      <c r="H15" s="368">
        <f>SUM(H16:H17)</f>
        <v>0</v>
      </c>
    </row>
    <row r="16" spans="1:8" ht="37.5" customHeight="1">
      <c r="A16" s="261"/>
      <c r="B16" s="251"/>
      <c r="C16" s="269" t="s">
        <v>186</v>
      </c>
      <c r="D16" s="270" t="s">
        <v>187</v>
      </c>
      <c r="E16" s="265">
        <v>10000</v>
      </c>
      <c r="F16" s="265"/>
      <c r="G16" s="265"/>
      <c r="H16" s="271"/>
    </row>
    <row r="17" spans="1:8" ht="15" customHeight="1">
      <c r="A17" s="261"/>
      <c r="B17" s="272"/>
      <c r="C17" s="292" t="s">
        <v>161</v>
      </c>
      <c r="D17" s="315" t="s">
        <v>164</v>
      </c>
      <c r="E17" s="316"/>
      <c r="F17" s="316"/>
      <c r="G17" s="316">
        <v>10000</v>
      </c>
      <c r="H17" s="274"/>
    </row>
    <row r="18" spans="1:8" ht="15" customHeight="1">
      <c r="A18" s="275" t="s">
        <v>260</v>
      </c>
      <c r="B18" s="276"/>
      <c r="C18" s="276"/>
      <c r="D18" s="277" t="s">
        <v>76</v>
      </c>
      <c r="E18" s="278"/>
      <c r="F18" s="278"/>
      <c r="G18" s="278">
        <f>SUM(G19)</f>
        <v>35459</v>
      </c>
      <c r="H18" s="274"/>
    </row>
    <row r="19" spans="1:8" ht="15" customHeight="1">
      <c r="A19" s="261"/>
      <c r="B19" s="262" t="s">
        <v>261</v>
      </c>
      <c r="C19" s="262"/>
      <c r="D19" s="390" t="s">
        <v>262</v>
      </c>
      <c r="E19" s="391"/>
      <c r="F19" s="391"/>
      <c r="G19" s="391">
        <f>SUM(G20)</f>
        <v>35459</v>
      </c>
      <c r="H19" s="274"/>
    </row>
    <row r="20" spans="1:8" ht="15" customHeight="1">
      <c r="A20" s="261"/>
      <c r="B20" s="272"/>
      <c r="C20" s="292" t="s">
        <v>157</v>
      </c>
      <c r="D20" s="315" t="s">
        <v>158</v>
      </c>
      <c r="E20" s="316"/>
      <c r="F20" s="316"/>
      <c r="G20" s="316">
        <v>35459</v>
      </c>
      <c r="H20" s="274"/>
    </row>
    <row r="21" spans="1:8" ht="13.5" customHeight="1">
      <c r="A21" s="275" t="s">
        <v>168</v>
      </c>
      <c r="B21" s="389"/>
      <c r="C21" s="276"/>
      <c r="D21" s="277" t="s">
        <v>169</v>
      </c>
      <c r="E21" s="278">
        <f>E22</f>
        <v>5861</v>
      </c>
      <c r="F21" s="278">
        <f>F22</f>
        <v>0</v>
      </c>
      <c r="G21" s="278">
        <f>G22</f>
        <v>5861</v>
      </c>
      <c r="H21" s="369">
        <f>H22</f>
        <v>0</v>
      </c>
    </row>
    <row r="22" spans="1:8" ht="15.75" customHeight="1">
      <c r="A22" s="279"/>
      <c r="B22" s="280" t="s">
        <v>170</v>
      </c>
      <c r="C22" s="280"/>
      <c r="D22" s="281" t="s">
        <v>171</v>
      </c>
      <c r="E22" s="282">
        <f>SUM(E23:E26)</f>
        <v>5861</v>
      </c>
      <c r="F22" s="282">
        <f>SUM(F23:F26)</f>
        <v>0</v>
      </c>
      <c r="G22" s="282">
        <f>SUM(G23:G26)</f>
        <v>5861</v>
      </c>
      <c r="H22" s="283">
        <f>SUM(H23:H24)</f>
        <v>0</v>
      </c>
    </row>
    <row r="23" spans="1:8" ht="57" customHeight="1">
      <c r="A23" s="279"/>
      <c r="B23" s="284"/>
      <c r="C23" s="285" t="s">
        <v>172</v>
      </c>
      <c r="D23" s="286" t="s">
        <v>176</v>
      </c>
      <c r="E23" s="287">
        <v>4395</v>
      </c>
      <c r="F23" s="282"/>
      <c r="G23" s="287"/>
      <c r="H23" s="288"/>
    </row>
    <row r="24" spans="1:8" ht="59.25" customHeight="1">
      <c r="A24" s="279"/>
      <c r="B24" s="289"/>
      <c r="C24" s="285" t="s">
        <v>173</v>
      </c>
      <c r="D24" s="286" t="s">
        <v>176</v>
      </c>
      <c r="E24" s="287">
        <v>1466</v>
      </c>
      <c r="F24" s="287"/>
      <c r="G24" s="287"/>
      <c r="H24" s="290"/>
    </row>
    <row r="25" spans="1:8" ht="15" customHeight="1">
      <c r="A25" s="279"/>
      <c r="B25" s="289"/>
      <c r="C25" s="285" t="s">
        <v>174</v>
      </c>
      <c r="D25" s="286" t="s">
        <v>177</v>
      </c>
      <c r="E25" s="287"/>
      <c r="F25" s="287"/>
      <c r="G25" s="287">
        <v>4395</v>
      </c>
      <c r="H25" s="290"/>
    </row>
    <row r="26" spans="1:8" ht="15" customHeight="1">
      <c r="A26" s="279"/>
      <c r="B26" s="289"/>
      <c r="C26" s="285" t="s">
        <v>175</v>
      </c>
      <c r="D26" s="286" t="s">
        <v>177</v>
      </c>
      <c r="E26" s="287"/>
      <c r="F26" s="287"/>
      <c r="G26" s="287">
        <v>1466</v>
      </c>
      <c r="H26" s="290"/>
    </row>
    <row r="27" spans="1:8" ht="15" customHeight="1">
      <c r="A27" s="275" t="s">
        <v>352</v>
      </c>
      <c r="B27" s="285"/>
      <c r="C27" s="285"/>
      <c r="D27" s="277" t="s">
        <v>88</v>
      </c>
      <c r="E27" s="278"/>
      <c r="F27" s="278"/>
      <c r="G27" s="278">
        <f>SUM(G28)</f>
        <v>51530</v>
      </c>
      <c r="H27" s="290"/>
    </row>
    <row r="28" spans="1:8" ht="15" customHeight="1">
      <c r="A28" s="279"/>
      <c r="B28" s="280" t="s">
        <v>353</v>
      </c>
      <c r="C28" s="280"/>
      <c r="D28" s="281" t="s">
        <v>354</v>
      </c>
      <c r="E28" s="504"/>
      <c r="F28" s="504"/>
      <c r="G28" s="504">
        <f>SUM(G29)</f>
        <v>51530</v>
      </c>
      <c r="H28" s="290"/>
    </row>
    <row r="29" spans="1:8" ht="15" customHeight="1">
      <c r="A29" s="279"/>
      <c r="B29" s="289"/>
      <c r="C29" s="285" t="s">
        <v>235</v>
      </c>
      <c r="D29" s="286" t="s">
        <v>212</v>
      </c>
      <c r="E29" s="287"/>
      <c r="F29" s="287"/>
      <c r="G29" s="287">
        <v>51530</v>
      </c>
      <c r="H29" s="290"/>
    </row>
    <row r="30" spans="1:8" ht="14.25" customHeight="1">
      <c r="A30" s="291">
        <v>854</v>
      </c>
      <c r="B30" s="262"/>
      <c r="C30" s="292"/>
      <c r="D30" s="300" t="s">
        <v>92</v>
      </c>
      <c r="E30" s="301">
        <f>E31+E38</f>
        <v>230820</v>
      </c>
      <c r="F30" s="301">
        <f>F31+F38</f>
        <v>22000</v>
      </c>
      <c r="G30" s="301">
        <f>G31+G38</f>
        <v>230820</v>
      </c>
      <c r="H30" s="370">
        <f>H31+H38</f>
        <v>22000</v>
      </c>
    </row>
    <row r="31" spans="1:8" ht="16.5" customHeight="1">
      <c r="A31" s="293"/>
      <c r="B31" s="262" t="s">
        <v>162</v>
      </c>
      <c r="C31" s="292"/>
      <c r="D31" s="303" t="s">
        <v>163</v>
      </c>
      <c r="E31" s="296">
        <f>SUM(E32)</f>
        <v>0</v>
      </c>
      <c r="F31" s="294">
        <f>SUM(F32:F37)</f>
        <v>22000</v>
      </c>
      <c r="G31" s="296">
        <f>SUM(G32)</f>
        <v>0</v>
      </c>
      <c r="H31" s="366">
        <f>SUM(H32:H37)</f>
        <v>22000</v>
      </c>
    </row>
    <row r="32" spans="1:8" ht="36" customHeight="1">
      <c r="A32" s="293"/>
      <c r="B32" s="268"/>
      <c r="C32" s="292" t="s">
        <v>228</v>
      </c>
      <c r="D32" s="295" t="s">
        <v>229</v>
      </c>
      <c r="E32" s="296"/>
      <c r="F32" s="296">
        <v>11800</v>
      </c>
      <c r="G32" s="296"/>
      <c r="H32" s="297"/>
    </row>
    <row r="33" spans="1:8" ht="16.5" customHeight="1">
      <c r="A33" s="293"/>
      <c r="B33" s="268"/>
      <c r="C33" s="292" t="s">
        <v>230</v>
      </c>
      <c r="D33" s="295" t="s">
        <v>231</v>
      </c>
      <c r="E33" s="296"/>
      <c r="F33" s="296">
        <v>10000</v>
      </c>
      <c r="G33" s="296"/>
      <c r="H33" s="297"/>
    </row>
    <row r="34" spans="1:8" ht="16.5" customHeight="1">
      <c r="A34" s="293"/>
      <c r="B34" s="268"/>
      <c r="C34" s="292" t="s">
        <v>232</v>
      </c>
      <c r="D34" s="295" t="s">
        <v>233</v>
      </c>
      <c r="E34" s="296"/>
      <c r="F34" s="296">
        <v>200</v>
      </c>
      <c r="G34" s="296"/>
      <c r="H34" s="297"/>
    </row>
    <row r="35" spans="1:8" ht="16.5" customHeight="1">
      <c r="A35" s="293"/>
      <c r="B35" s="268"/>
      <c r="C35" s="292" t="s">
        <v>161</v>
      </c>
      <c r="D35" s="295" t="s">
        <v>164</v>
      </c>
      <c r="E35" s="296"/>
      <c r="F35" s="296"/>
      <c r="G35" s="296"/>
      <c r="H35" s="297">
        <v>9700</v>
      </c>
    </row>
    <row r="36" spans="1:8" ht="16.5" customHeight="1">
      <c r="A36" s="392"/>
      <c r="B36" s="505"/>
      <c r="C36" s="269" t="s">
        <v>234</v>
      </c>
      <c r="D36" s="506" t="s">
        <v>236</v>
      </c>
      <c r="E36" s="367"/>
      <c r="F36" s="367"/>
      <c r="G36" s="367"/>
      <c r="H36" s="393">
        <v>11800</v>
      </c>
    </row>
    <row r="37" spans="1:8" ht="16.5" customHeight="1">
      <c r="A37" s="291"/>
      <c r="B37" s="262"/>
      <c r="C37" s="292" t="s">
        <v>235</v>
      </c>
      <c r="D37" s="295" t="s">
        <v>212</v>
      </c>
      <c r="E37" s="296"/>
      <c r="F37" s="296"/>
      <c r="G37" s="296"/>
      <c r="H37" s="297">
        <v>500</v>
      </c>
    </row>
    <row r="38" spans="1:8" ht="16.5" customHeight="1">
      <c r="A38" s="293"/>
      <c r="B38" s="262" t="s">
        <v>180</v>
      </c>
      <c r="C38" s="269"/>
      <c r="D38" s="302" t="s">
        <v>171</v>
      </c>
      <c r="E38" s="314">
        <f>SUM(E39:E42)</f>
        <v>230820</v>
      </c>
      <c r="F38" s="367">
        <f>SUM(F39:F42)</f>
        <v>0</v>
      </c>
      <c r="G38" s="314">
        <f>SUM(G39:G42)</f>
        <v>230820</v>
      </c>
      <c r="H38" s="393">
        <f>SUM(H39:H41)</f>
        <v>0</v>
      </c>
    </row>
    <row r="39" spans="1:8" ht="57" customHeight="1">
      <c r="A39" s="293"/>
      <c r="B39" s="268"/>
      <c r="C39" s="285" t="s">
        <v>172</v>
      </c>
      <c r="D39" s="286" t="s">
        <v>176</v>
      </c>
      <c r="E39" s="296">
        <v>157073</v>
      </c>
      <c r="F39" s="296"/>
      <c r="G39" s="296"/>
      <c r="H39" s="297"/>
    </row>
    <row r="40" spans="1:8" ht="58.5" customHeight="1">
      <c r="A40" s="293"/>
      <c r="B40" s="268"/>
      <c r="C40" s="285" t="s">
        <v>173</v>
      </c>
      <c r="D40" s="286" t="s">
        <v>176</v>
      </c>
      <c r="E40" s="296">
        <v>73747</v>
      </c>
      <c r="F40" s="296"/>
      <c r="G40" s="296"/>
      <c r="H40" s="297"/>
    </row>
    <row r="41" spans="1:8" ht="16.5" customHeight="1">
      <c r="A41" s="293"/>
      <c r="B41" s="268"/>
      <c r="C41" s="292" t="s">
        <v>178</v>
      </c>
      <c r="D41" s="295" t="s">
        <v>181</v>
      </c>
      <c r="E41" s="296"/>
      <c r="F41" s="296"/>
      <c r="G41" s="296">
        <v>157073</v>
      </c>
      <c r="H41" s="297"/>
    </row>
    <row r="42" spans="1:8" ht="16.5" customHeight="1">
      <c r="A42" s="293"/>
      <c r="B42" s="268"/>
      <c r="C42" s="292" t="s">
        <v>179</v>
      </c>
      <c r="D42" s="295" t="s">
        <v>181</v>
      </c>
      <c r="E42" s="296"/>
      <c r="F42" s="299"/>
      <c r="G42" s="299">
        <v>73747</v>
      </c>
      <c r="H42" s="298"/>
    </row>
    <row r="43" spans="1:8" ht="15" customHeight="1" thickBot="1">
      <c r="A43" s="304"/>
      <c r="B43" s="305"/>
      <c r="C43" s="305"/>
      <c r="D43" s="306" t="s">
        <v>165</v>
      </c>
      <c r="E43" s="307">
        <f>E30+E21+E14+E9+E18+E27</f>
        <v>1028107</v>
      </c>
      <c r="F43" s="307">
        <f>F30+F21+F14+F9+F18+F27</f>
        <v>22000</v>
      </c>
      <c r="G43" s="307">
        <f>G30+G21+G14+G9+G18+G27</f>
        <v>1115096</v>
      </c>
      <c r="H43" s="308">
        <f>H30+H21+H14+H9+H27</f>
        <v>22000</v>
      </c>
    </row>
    <row r="44" spans="1:8" ht="18" customHeight="1" thickTop="1">
      <c r="A44" s="309"/>
      <c r="B44" s="310"/>
      <c r="C44" s="310"/>
      <c r="D44" s="311"/>
      <c r="E44" s="312"/>
      <c r="F44" s="312"/>
      <c r="G44" s="312"/>
      <c r="H44" s="312"/>
    </row>
    <row r="45" spans="1:8" ht="18.75" customHeight="1">
      <c r="A45" s="742" t="s">
        <v>166</v>
      </c>
      <c r="B45" s="742"/>
      <c r="C45" s="742"/>
      <c r="D45" s="742"/>
      <c r="E45" s="742"/>
      <c r="F45" s="742"/>
      <c r="G45" s="742"/>
      <c r="H45" s="742"/>
    </row>
    <row r="46" spans="1:8" ht="15" customHeight="1">
      <c r="A46" s="733" t="s">
        <v>167</v>
      </c>
      <c r="B46" s="733"/>
      <c r="C46" s="733"/>
      <c r="D46" s="733"/>
      <c r="E46" s="733"/>
      <c r="F46" s="733"/>
      <c r="G46" s="733"/>
      <c r="H46" s="733"/>
    </row>
    <row r="47" spans="1:8" ht="34.5" customHeight="1">
      <c r="A47" s="734" t="s">
        <v>345</v>
      </c>
      <c r="B47" s="735"/>
      <c r="C47" s="735"/>
      <c r="D47" s="735"/>
      <c r="E47" s="735"/>
      <c r="F47" s="735"/>
      <c r="G47" s="735"/>
      <c r="H47" s="735"/>
    </row>
    <row r="48" spans="1:8" ht="14.25" customHeight="1">
      <c r="A48" s="735" t="s">
        <v>237</v>
      </c>
      <c r="B48" s="735"/>
      <c r="C48" s="735"/>
      <c r="D48" s="735"/>
      <c r="E48" s="735"/>
      <c r="F48" s="735"/>
      <c r="G48" s="735"/>
      <c r="H48" s="735"/>
    </row>
    <row r="49" spans="1:8" ht="14.25" customHeight="1">
      <c r="A49" s="704" t="s">
        <v>238</v>
      </c>
      <c r="B49" s="704"/>
      <c r="C49" s="704"/>
      <c r="D49" s="704"/>
      <c r="E49" s="704"/>
      <c r="F49" s="704"/>
      <c r="G49" s="704"/>
      <c r="H49" s="704"/>
    </row>
    <row r="50" spans="1:8" ht="48" customHeight="1">
      <c r="A50" s="736" t="s">
        <v>348</v>
      </c>
      <c r="B50" s="736"/>
      <c r="C50" s="736"/>
      <c r="D50" s="736"/>
      <c r="E50" s="736"/>
      <c r="F50" s="736"/>
      <c r="G50" s="736"/>
      <c r="H50" s="736"/>
    </row>
    <row r="51" spans="1:8" ht="34.5" customHeight="1">
      <c r="A51" s="736" t="s">
        <v>349</v>
      </c>
      <c r="B51" s="736"/>
      <c r="C51" s="736"/>
      <c r="D51" s="736"/>
      <c r="E51" s="736"/>
      <c r="F51" s="736"/>
      <c r="G51" s="736"/>
      <c r="H51" s="736"/>
    </row>
    <row r="52" spans="1:8" ht="25.5" customHeight="1">
      <c r="A52" s="707" t="s">
        <v>239</v>
      </c>
      <c r="B52" s="707"/>
      <c r="C52" s="707"/>
      <c r="D52" s="707"/>
      <c r="E52" s="707"/>
      <c r="F52" s="707"/>
      <c r="G52" s="707"/>
      <c r="H52" s="707"/>
    </row>
    <row r="53" spans="1:8" ht="23.25" customHeight="1">
      <c r="A53" s="704" t="s">
        <v>347</v>
      </c>
      <c r="B53" s="704"/>
      <c r="C53" s="704"/>
      <c r="D53" s="704"/>
      <c r="E53" s="704"/>
      <c r="F53" s="704"/>
      <c r="G53" s="704"/>
      <c r="H53" s="704"/>
    </row>
    <row r="54" spans="1:8" ht="35.25" customHeight="1">
      <c r="A54" s="731" t="s">
        <v>240</v>
      </c>
      <c r="B54" s="732"/>
      <c r="C54" s="732"/>
      <c r="D54" s="732"/>
      <c r="E54" s="732"/>
      <c r="F54" s="732"/>
      <c r="G54" s="732"/>
      <c r="H54" s="732"/>
    </row>
    <row r="55" spans="1:8" ht="35.25" customHeight="1">
      <c r="A55" s="734" t="s">
        <v>263</v>
      </c>
      <c r="B55" s="717"/>
      <c r="C55" s="717"/>
      <c r="D55" s="717"/>
      <c r="E55" s="717"/>
      <c r="F55" s="717"/>
      <c r="G55" s="717"/>
      <c r="H55" s="717"/>
    </row>
    <row r="56" spans="1:8" ht="35.25" customHeight="1">
      <c r="A56" s="728" t="s">
        <v>241</v>
      </c>
      <c r="B56" s="729"/>
      <c r="C56" s="729"/>
      <c r="D56" s="729"/>
      <c r="E56" s="729"/>
      <c r="F56" s="729"/>
      <c r="G56" s="729"/>
      <c r="H56" s="729"/>
    </row>
    <row r="57" spans="1:8" ht="48" customHeight="1">
      <c r="A57" s="728" t="s">
        <v>351</v>
      </c>
      <c r="B57" s="728"/>
      <c r="C57" s="728"/>
      <c r="D57" s="728"/>
      <c r="E57" s="728"/>
      <c r="F57" s="728"/>
      <c r="G57" s="728"/>
      <c r="H57" s="728"/>
    </row>
    <row r="58" spans="1:8" ht="38.25" customHeight="1">
      <c r="A58" s="727" t="s">
        <v>350</v>
      </c>
      <c r="B58" s="717"/>
      <c r="C58" s="717"/>
      <c r="D58" s="717"/>
      <c r="E58" s="717"/>
      <c r="F58" s="717"/>
      <c r="G58" s="717"/>
      <c r="H58" s="717"/>
    </row>
    <row r="59" spans="1:8" ht="45.75" customHeight="1">
      <c r="A59" s="728" t="s">
        <v>346</v>
      </c>
      <c r="B59" s="729"/>
      <c r="C59" s="729"/>
      <c r="D59" s="729"/>
      <c r="E59" s="729"/>
      <c r="F59" s="729"/>
      <c r="G59" s="729"/>
      <c r="H59" s="729"/>
    </row>
    <row r="60" spans="1:8" ht="36" customHeight="1">
      <c r="A60" s="727"/>
      <c r="B60" s="730"/>
      <c r="C60" s="730"/>
      <c r="D60" s="730"/>
      <c r="E60" s="730"/>
      <c r="F60" s="730"/>
      <c r="G60" s="730"/>
      <c r="H60" s="730"/>
    </row>
    <row r="61" spans="1:8" ht="16.5" customHeight="1">
      <c r="A61" s="721"/>
      <c r="B61" s="722"/>
      <c r="C61" s="722"/>
      <c r="D61" s="722"/>
      <c r="E61" s="722"/>
      <c r="F61" s="722"/>
      <c r="G61" s="722"/>
      <c r="H61" s="722"/>
    </row>
    <row r="62" spans="1:8" ht="36" customHeight="1">
      <c r="A62" s="721"/>
      <c r="B62" s="722"/>
      <c r="C62" s="722"/>
      <c r="D62" s="722"/>
      <c r="E62" s="722"/>
      <c r="F62" s="722"/>
      <c r="G62" s="722"/>
      <c r="H62" s="722"/>
    </row>
    <row r="63" spans="1:8" ht="14.25" customHeight="1">
      <c r="A63" s="725"/>
      <c r="B63" s="725"/>
      <c r="C63" s="725"/>
      <c r="D63" s="725"/>
      <c r="E63" s="725"/>
      <c r="F63" s="725"/>
      <c r="G63" s="725"/>
      <c r="H63" s="725"/>
    </row>
    <row r="64" spans="1:8" ht="15" customHeight="1">
      <c r="A64" s="723"/>
      <c r="B64" s="726"/>
      <c r="C64" s="726"/>
      <c r="D64" s="726"/>
      <c r="E64" s="726"/>
      <c r="F64" s="726"/>
      <c r="G64" s="726"/>
      <c r="H64" s="726"/>
    </row>
    <row r="65" spans="1:8" ht="15.75" customHeight="1">
      <c r="A65" s="721"/>
      <c r="B65" s="722"/>
      <c r="C65" s="722"/>
      <c r="D65" s="722"/>
      <c r="E65" s="722"/>
      <c r="F65" s="722"/>
      <c r="G65" s="722"/>
      <c r="H65" s="722"/>
    </row>
    <row r="66" spans="1:8" ht="14.25" customHeight="1">
      <c r="A66" s="723"/>
      <c r="B66" s="723"/>
      <c r="C66" s="723"/>
      <c r="D66" s="723"/>
      <c r="E66" s="723"/>
      <c r="F66" s="723"/>
      <c r="G66" s="723"/>
      <c r="H66" s="723"/>
    </row>
    <row r="67" spans="1:8" ht="15.75" customHeight="1">
      <c r="A67" s="723"/>
      <c r="B67" s="723"/>
      <c r="C67" s="723"/>
      <c r="D67" s="723"/>
      <c r="E67" s="723"/>
      <c r="F67" s="723"/>
      <c r="G67" s="723"/>
      <c r="H67" s="723"/>
    </row>
    <row r="68" spans="1:8" ht="14.25" customHeight="1">
      <c r="A68" s="724"/>
      <c r="B68" s="724"/>
      <c r="C68" s="724"/>
      <c r="D68" s="724"/>
      <c r="E68" s="724"/>
      <c r="F68" s="724"/>
      <c r="G68" s="724"/>
      <c r="H68" s="724"/>
    </row>
    <row r="69" spans="1:8" ht="26.25" customHeight="1">
      <c r="A69" s="715"/>
      <c r="B69" s="717"/>
      <c r="C69" s="717"/>
      <c r="D69" s="717"/>
      <c r="E69" s="717"/>
      <c r="F69" s="717"/>
      <c r="G69" s="717"/>
      <c r="H69" s="717"/>
    </row>
    <row r="70" spans="1:8" ht="24" customHeight="1">
      <c r="A70" s="715"/>
      <c r="B70" s="717"/>
      <c r="C70" s="717"/>
      <c r="D70" s="717"/>
      <c r="E70" s="717"/>
      <c r="F70" s="717"/>
      <c r="G70" s="717"/>
      <c r="H70" s="717"/>
    </row>
    <row r="71" spans="1:8" ht="24" customHeight="1">
      <c r="A71" s="715"/>
      <c r="B71" s="717"/>
      <c r="C71" s="717"/>
      <c r="D71" s="717"/>
      <c r="E71" s="717"/>
      <c r="F71" s="717"/>
      <c r="G71" s="717"/>
      <c r="H71" s="717"/>
    </row>
    <row r="72" spans="1:8" ht="24" customHeight="1">
      <c r="A72" s="716"/>
      <c r="B72" s="720"/>
      <c r="C72" s="720"/>
      <c r="D72" s="720"/>
      <c r="E72" s="720"/>
      <c r="F72" s="720"/>
      <c r="G72" s="720"/>
      <c r="H72" s="720"/>
    </row>
    <row r="73" spans="1:8" ht="45.75" customHeight="1">
      <c r="A73" s="715"/>
      <c r="B73" s="717"/>
      <c r="C73" s="717"/>
      <c r="D73" s="717"/>
      <c r="E73" s="717"/>
      <c r="F73" s="717"/>
      <c r="G73" s="717"/>
      <c r="H73" s="717"/>
    </row>
    <row r="74" spans="1:8" ht="12" customHeight="1">
      <c r="A74" s="715"/>
      <c r="B74" s="716"/>
      <c r="C74" s="716"/>
      <c r="D74" s="716"/>
      <c r="E74" s="716"/>
      <c r="F74" s="716"/>
      <c r="G74" s="716"/>
      <c r="H74" s="716"/>
    </row>
    <row r="75" spans="1:8" ht="58.5" customHeight="1">
      <c r="A75" s="719"/>
      <c r="B75" s="719"/>
      <c r="C75" s="719"/>
      <c r="D75" s="719"/>
      <c r="E75" s="719"/>
      <c r="F75" s="719"/>
      <c r="G75" s="719"/>
      <c r="H75" s="719"/>
    </row>
    <row r="76" spans="1:8" ht="22.5" customHeight="1">
      <c r="A76" s="719"/>
      <c r="B76" s="719"/>
      <c r="C76" s="719"/>
      <c r="D76" s="719"/>
      <c r="E76" s="719"/>
      <c r="F76" s="719"/>
      <c r="G76" s="719"/>
      <c r="H76" s="719"/>
    </row>
    <row r="77" spans="1:8" ht="47.25" customHeight="1">
      <c r="A77" s="715"/>
      <c r="B77" s="716"/>
      <c r="C77" s="716"/>
      <c r="D77" s="716"/>
      <c r="E77" s="716"/>
      <c r="F77" s="716"/>
      <c r="G77" s="716"/>
      <c r="H77" s="716"/>
    </row>
    <row r="78" spans="1:8" ht="39" customHeight="1">
      <c r="A78" s="715"/>
      <c r="B78" s="717"/>
      <c r="C78" s="717"/>
      <c r="D78" s="717"/>
      <c r="E78" s="717"/>
      <c r="F78" s="717"/>
      <c r="G78" s="717"/>
      <c r="H78" s="717"/>
    </row>
    <row r="79" spans="1:8" ht="15.75" customHeight="1">
      <c r="A79" s="711"/>
      <c r="B79" s="668"/>
      <c r="C79" s="668"/>
      <c r="D79" s="668"/>
      <c r="E79" s="668"/>
      <c r="F79" s="668"/>
      <c r="G79" s="668"/>
      <c r="H79" s="713"/>
    </row>
    <row r="80" spans="1:8" ht="27" customHeight="1">
      <c r="A80" s="711"/>
      <c r="B80" s="718"/>
      <c r="C80" s="718"/>
      <c r="D80" s="718"/>
      <c r="E80" s="718"/>
      <c r="F80" s="718"/>
      <c r="G80" s="718"/>
      <c r="H80" s="718"/>
    </row>
    <row r="81" spans="1:8" ht="46.5" customHeight="1">
      <c r="A81" s="711"/>
      <c r="B81" s="712"/>
      <c r="C81" s="712"/>
      <c r="D81" s="712"/>
      <c r="E81" s="712"/>
      <c r="F81" s="712"/>
      <c r="G81" s="712"/>
      <c r="H81" s="712"/>
    </row>
    <row r="82" spans="1:8" ht="33.75" customHeight="1">
      <c r="A82" s="711"/>
      <c r="B82" s="668"/>
      <c r="C82" s="668"/>
      <c r="D82" s="668"/>
      <c r="E82" s="668"/>
      <c r="F82" s="668"/>
      <c r="G82" s="668"/>
      <c r="H82" s="713"/>
    </row>
    <row r="83" spans="1:8" ht="19.5" customHeight="1">
      <c r="A83" s="714"/>
      <c r="B83" s="714"/>
      <c r="C83" s="714"/>
      <c r="D83" s="714"/>
      <c r="E83" s="714"/>
      <c r="F83" s="714"/>
      <c r="G83" s="714"/>
      <c r="H83" s="714"/>
    </row>
    <row r="84" spans="1:7" ht="25.5" customHeight="1">
      <c r="A84" s="708"/>
      <c r="B84" s="668"/>
      <c r="C84" s="668"/>
      <c r="D84" s="668"/>
      <c r="E84" s="668"/>
      <c r="F84" s="668"/>
      <c r="G84" s="668"/>
    </row>
    <row r="85" spans="1:7" ht="12.75" customHeight="1">
      <c r="A85" s="708"/>
      <c r="B85" s="708"/>
      <c r="C85" s="708"/>
      <c r="D85" s="708"/>
      <c r="E85" s="708"/>
      <c r="F85" s="708"/>
      <c r="G85" s="708"/>
    </row>
    <row r="86" spans="1:7" ht="35.25" customHeight="1">
      <c r="A86" s="704"/>
      <c r="B86" s="704"/>
      <c r="C86" s="704"/>
      <c r="D86" s="704"/>
      <c r="E86" s="704"/>
      <c r="F86" s="704"/>
      <c r="G86" s="704"/>
    </row>
    <row r="87" spans="1:7" ht="37.5" customHeight="1">
      <c r="A87" s="710"/>
      <c r="B87" s="709"/>
      <c r="C87" s="709"/>
      <c r="D87" s="709"/>
      <c r="E87" s="709"/>
      <c r="F87" s="709"/>
      <c r="G87" s="709"/>
    </row>
    <row r="88" spans="1:7" ht="35.25" customHeight="1">
      <c r="A88" s="709"/>
      <c r="B88" s="709"/>
      <c r="C88" s="709"/>
      <c r="D88" s="709"/>
      <c r="E88" s="709"/>
      <c r="F88" s="709"/>
      <c r="G88" s="709"/>
    </row>
    <row r="89" spans="1:7" ht="35.25" customHeight="1">
      <c r="A89" s="709"/>
      <c r="B89" s="709"/>
      <c r="C89" s="709"/>
      <c r="D89" s="709"/>
      <c r="E89" s="709"/>
      <c r="F89" s="709"/>
      <c r="G89" s="709"/>
    </row>
    <row r="90" spans="1:7" ht="46.5" customHeight="1">
      <c r="A90" s="709"/>
      <c r="B90" s="709"/>
      <c r="C90" s="709"/>
      <c r="D90" s="709"/>
      <c r="E90" s="709"/>
      <c r="F90" s="709"/>
      <c r="G90" s="709"/>
    </row>
    <row r="91" spans="1:7" ht="13.5" customHeight="1">
      <c r="A91" s="704"/>
      <c r="B91" s="704"/>
      <c r="C91" s="704"/>
      <c r="D91" s="704"/>
      <c r="E91" s="704"/>
      <c r="F91" s="704"/>
      <c r="G91" s="704"/>
    </row>
    <row r="92" spans="1:7" ht="21.75" customHeight="1">
      <c r="A92" s="704"/>
      <c r="B92" s="704"/>
      <c r="C92" s="704"/>
      <c r="D92" s="704"/>
      <c r="E92" s="704"/>
      <c r="F92" s="704"/>
      <c r="G92" s="704"/>
    </row>
    <row r="93" spans="1:7" ht="22.5" customHeight="1">
      <c r="A93" s="704"/>
      <c r="B93" s="704"/>
      <c r="C93" s="704"/>
      <c r="D93" s="704"/>
      <c r="E93" s="704"/>
      <c r="F93" s="704"/>
      <c r="G93" s="704"/>
    </row>
    <row r="94" spans="1:7" ht="15.75" customHeight="1">
      <c r="A94" s="704"/>
      <c r="B94" s="668"/>
      <c r="C94" s="668"/>
      <c r="D94" s="668"/>
      <c r="E94" s="668"/>
      <c r="F94" s="668"/>
      <c r="G94" s="668"/>
    </row>
    <row r="95" spans="1:7" ht="15.75" customHeight="1">
      <c r="A95" s="704"/>
      <c r="B95" s="668"/>
      <c r="C95" s="668"/>
      <c r="D95" s="668"/>
      <c r="E95" s="668"/>
      <c r="F95" s="668"/>
      <c r="G95" s="668"/>
    </row>
    <row r="96" spans="1:7" ht="36" customHeight="1">
      <c r="A96" s="708"/>
      <c r="B96" s="708"/>
      <c r="C96" s="708"/>
      <c r="D96" s="708"/>
      <c r="E96" s="708"/>
      <c r="F96" s="708"/>
      <c r="G96" s="708"/>
    </row>
    <row r="97" spans="1:7" ht="37.5" customHeight="1">
      <c r="A97" s="708"/>
      <c r="B97" s="708"/>
      <c r="C97" s="708"/>
      <c r="D97" s="708"/>
      <c r="E97" s="708"/>
      <c r="F97" s="708"/>
      <c r="G97" s="708"/>
    </row>
    <row r="98" spans="1:7" ht="25.5" customHeight="1">
      <c r="A98" s="708"/>
      <c r="B98" s="708"/>
      <c r="C98" s="708"/>
      <c r="D98" s="708"/>
      <c r="E98" s="708"/>
      <c r="F98" s="708"/>
      <c r="G98" s="708"/>
    </row>
    <row r="99" spans="1:7" ht="35.25" customHeight="1">
      <c r="A99" s="708"/>
      <c r="B99" s="708"/>
      <c r="C99" s="708"/>
      <c r="D99" s="708"/>
      <c r="E99" s="708"/>
      <c r="F99" s="708"/>
      <c r="G99" s="708"/>
    </row>
    <row r="100" spans="1:7" ht="23.25" customHeight="1">
      <c r="A100" s="704"/>
      <c r="B100" s="704"/>
      <c r="C100" s="704"/>
      <c r="D100" s="704"/>
      <c r="E100" s="704"/>
      <c r="F100" s="704"/>
      <c r="G100" s="704"/>
    </row>
    <row r="101" spans="1:7" ht="36.75" customHeight="1">
      <c r="A101" s="708"/>
      <c r="B101" s="708"/>
      <c r="C101" s="708"/>
      <c r="D101" s="708"/>
      <c r="E101" s="708"/>
      <c r="F101" s="708"/>
      <c r="G101" s="708"/>
    </row>
    <row r="102" spans="1:7" ht="24.75" customHeight="1">
      <c r="A102" s="708"/>
      <c r="B102" s="668"/>
      <c r="C102" s="668"/>
      <c r="D102" s="668"/>
      <c r="E102" s="668"/>
      <c r="F102" s="668"/>
      <c r="G102" s="668"/>
    </row>
    <row r="103" spans="1:7" ht="36" customHeight="1">
      <c r="A103" s="708"/>
      <c r="B103" s="708"/>
      <c r="C103" s="708"/>
      <c r="D103" s="708"/>
      <c r="E103" s="708"/>
      <c r="F103" s="708"/>
      <c r="G103" s="708"/>
    </row>
    <row r="104" spans="1:7" ht="13.5" customHeight="1">
      <c r="A104" s="708"/>
      <c r="B104" s="708"/>
      <c r="C104" s="708"/>
      <c r="D104" s="708"/>
      <c r="E104" s="708"/>
      <c r="F104" s="708"/>
      <c r="G104" s="708"/>
    </row>
    <row r="105" spans="1:7" ht="13.5" customHeight="1">
      <c r="A105" s="704"/>
      <c r="B105" s="704"/>
      <c r="C105" s="704"/>
      <c r="D105" s="704"/>
      <c r="E105" s="704"/>
      <c r="F105" s="704"/>
      <c r="G105" s="704"/>
    </row>
    <row r="106" spans="1:7" ht="13.5" customHeight="1">
      <c r="A106" s="704"/>
      <c r="B106" s="704"/>
      <c r="C106" s="704"/>
      <c r="D106" s="704"/>
      <c r="E106" s="704"/>
      <c r="F106" s="704"/>
      <c r="G106" s="704"/>
    </row>
    <row r="107" spans="1:7" ht="13.5" customHeight="1">
      <c r="A107" s="706"/>
      <c r="B107" s="706"/>
      <c r="C107" s="706"/>
      <c r="D107" s="706"/>
      <c r="E107" s="706"/>
      <c r="F107" s="706"/>
      <c r="G107" s="706"/>
    </row>
    <row r="108" spans="1:7" ht="13.5" customHeight="1">
      <c r="A108" s="704"/>
      <c r="B108" s="704"/>
      <c r="C108" s="704"/>
      <c r="D108" s="704"/>
      <c r="E108" s="704"/>
      <c r="F108" s="704"/>
      <c r="G108" s="704"/>
    </row>
    <row r="109" spans="1:7" ht="13.5" customHeight="1">
      <c r="A109" s="704"/>
      <c r="B109" s="704"/>
      <c r="C109" s="704"/>
      <c r="D109" s="704"/>
      <c r="E109" s="704"/>
      <c r="F109" s="704"/>
      <c r="G109" s="704"/>
    </row>
    <row r="110" spans="1:7" ht="13.5" customHeight="1">
      <c r="A110" s="706"/>
      <c r="B110" s="706"/>
      <c r="C110" s="706"/>
      <c r="D110" s="706"/>
      <c r="E110" s="706"/>
      <c r="F110" s="706"/>
      <c r="G110" s="706"/>
    </row>
    <row r="111" spans="1:7" ht="13.5" customHeight="1">
      <c r="A111" s="704"/>
      <c r="B111" s="704"/>
      <c r="C111" s="704"/>
      <c r="D111" s="704"/>
      <c r="E111" s="704"/>
      <c r="F111" s="704"/>
      <c r="G111" s="704"/>
    </row>
    <row r="112" spans="1:7" ht="13.5" customHeight="1">
      <c r="A112" s="704"/>
      <c r="B112" s="704"/>
      <c r="C112" s="704"/>
      <c r="D112" s="704"/>
      <c r="E112" s="704"/>
      <c r="F112" s="704"/>
      <c r="G112" s="704"/>
    </row>
    <row r="113" spans="1:7" ht="13.5" customHeight="1">
      <c r="A113" s="707"/>
      <c r="B113" s="707"/>
      <c r="C113" s="707"/>
      <c r="D113" s="707"/>
      <c r="E113" s="707"/>
      <c r="F113" s="707"/>
      <c r="G113" s="707"/>
    </row>
    <row r="114" spans="1:7" ht="13.5" customHeight="1">
      <c r="A114" s="706"/>
      <c r="B114" s="706"/>
      <c r="C114" s="706"/>
      <c r="D114" s="706"/>
      <c r="E114" s="706"/>
      <c r="F114" s="706"/>
      <c r="G114" s="706"/>
    </row>
    <row r="115" spans="1:7" ht="13.5" customHeight="1">
      <c r="A115" s="704"/>
      <c r="B115" s="704"/>
      <c r="C115" s="704"/>
      <c r="D115" s="704"/>
      <c r="E115" s="704"/>
      <c r="F115" s="704"/>
      <c r="G115" s="704"/>
    </row>
    <row r="116" spans="1:7" ht="13.5" customHeight="1">
      <c r="A116" s="704"/>
      <c r="B116" s="704"/>
      <c r="C116" s="704"/>
      <c r="D116" s="704"/>
      <c r="E116" s="704"/>
      <c r="F116" s="704"/>
      <c r="G116" s="704"/>
    </row>
    <row r="117" spans="1:7" ht="13.5" customHeight="1">
      <c r="A117" s="706"/>
      <c r="B117" s="706"/>
      <c r="C117" s="706"/>
      <c r="D117" s="706"/>
      <c r="E117" s="706"/>
      <c r="F117" s="706"/>
      <c r="G117" s="706"/>
    </row>
    <row r="118" spans="1:7" ht="13.5" customHeight="1">
      <c r="A118" s="704"/>
      <c r="B118" s="704"/>
      <c r="C118" s="704"/>
      <c r="D118" s="704"/>
      <c r="E118" s="704"/>
      <c r="F118" s="704"/>
      <c r="G118" s="704"/>
    </row>
    <row r="119" spans="1:7" ht="13.5" customHeight="1">
      <c r="A119" s="704"/>
      <c r="B119" s="704"/>
      <c r="C119" s="704"/>
      <c r="D119" s="704"/>
      <c r="E119" s="704"/>
      <c r="F119" s="704"/>
      <c r="G119" s="704"/>
    </row>
    <row r="120" spans="1:7" ht="13.5" customHeight="1">
      <c r="A120" s="704"/>
      <c r="B120" s="704"/>
      <c r="C120" s="704"/>
      <c r="D120" s="704"/>
      <c r="E120" s="704"/>
      <c r="F120" s="704"/>
      <c r="G120" s="704"/>
    </row>
    <row r="121" spans="1:7" ht="13.5" customHeight="1">
      <c r="A121" s="704"/>
      <c r="B121" s="704"/>
      <c r="C121" s="704"/>
      <c r="D121" s="704"/>
      <c r="E121" s="704"/>
      <c r="F121" s="704"/>
      <c r="G121" s="704"/>
    </row>
    <row r="122" spans="1:7" ht="15" customHeight="1">
      <c r="A122" s="706"/>
      <c r="B122" s="706"/>
      <c r="C122" s="706"/>
      <c r="D122" s="706"/>
      <c r="E122" s="706"/>
      <c r="F122" s="706"/>
      <c r="G122" s="706"/>
    </row>
    <row r="123" spans="1:7" ht="24" customHeight="1">
      <c r="A123" s="704"/>
      <c r="B123" s="704"/>
      <c r="C123" s="704"/>
      <c r="D123" s="704"/>
      <c r="E123" s="704"/>
      <c r="F123" s="704"/>
      <c r="G123" s="704"/>
    </row>
    <row r="124" spans="1:7" ht="14.25" customHeight="1">
      <c r="A124" s="706"/>
      <c r="B124" s="706"/>
      <c r="C124" s="706"/>
      <c r="D124" s="706"/>
      <c r="E124" s="706"/>
      <c r="F124" s="706"/>
      <c r="G124" s="706"/>
    </row>
    <row r="125" spans="1:7" ht="14.25" customHeight="1">
      <c r="A125" s="706"/>
      <c r="B125" s="704"/>
      <c r="C125" s="704"/>
      <c r="D125" s="704"/>
      <c r="E125" s="704"/>
      <c r="F125" s="704"/>
      <c r="G125" s="704"/>
    </row>
    <row r="126" spans="1:7" ht="15" customHeight="1">
      <c r="A126" s="704"/>
      <c r="B126" s="704"/>
      <c r="C126" s="704"/>
      <c r="D126" s="704"/>
      <c r="E126" s="704"/>
      <c r="F126" s="704"/>
      <c r="G126" s="704"/>
    </row>
    <row r="127" spans="1:7" ht="12.75" customHeight="1">
      <c r="A127" s="704"/>
      <c r="B127" s="704"/>
      <c r="C127" s="704"/>
      <c r="D127" s="704"/>
      <c r="E127" s="704"/>
      <c r="F127" s="704"/>
      <c r="G127" s="704"/>
    </row>
    <row r="128" spans="1:7" ht="12.75" customHeight="1">
      <c r="A128" s="704"/>
      <c r="B128" s="704"/>
      <c r="C128" s="704"/>
      <c r="D128" s="704"/>
      <c r="E128" s="704"/>
      <c r="F128" s="704"/>
      <c r="G128" s="704"/>
    </row>
    <row r="129" spans="1:7" ht="13.5" customHeight="1">
      <c r="A129" s="704"/>
      <c r="B129" s="704"/>
      <c r="C129" s="704"/>
      <c r="D129" s="704"/>
      <c r="E129" s="704"/>
      <c r="F129" s="704"/>
      <c r="G129" s="704"/>
    </row>
    <row r="130" spans="1:7" ht="12.75" customHeight="1">
      <c r="A130" s="704"/>
      <c r="B130" s="704"/>
      <c r="C130" s="704"/>
      <c r="D130" s="704"/>
      <c r="E130" s="704"/>
      <c r="F130" s="704"/>
      <c r="G130" s="704"/>
    </row>
    <row r="131" spans="1:7" ht="13.5" customHeight="1">
      <c r="A131" s="704"/>
      <c r="B131" s="704"/>
      <c r="C131" s="704"/>
      <c r="D131" s="704"/>
      <c r="E131" s="704"/>
      <c r="F131" s="704"/>
      <c r="G131" s="704"/>
    </row>
    <row r="132" spans="1:7" ht="12.75" customHeight="1">
      <c r="A132" s="704"/>
      <c r="B132" s="704"/>
      <c r="C132" s="704"/>
      <c r="D132" s="704"/>
      <c r="E132" s="704"/>
      <c r="F132" s="704"/>
      <c r="G132" s="704"/>
    </row>
    <row r="133" spans="1:7" ht="15" customHeight="1">
      <c r="A133" s="704"/>
      <c r="B133" s="704"/>
      <c r="C133" s="704"/>
      <c r="D133" s="704"/>
      <c r="E133" s="704"/>
      <c r="F133" s="704"/>
      <c r="G133" s="704"/>
    </row>
    <row r="134" spans="1:7" ht="24" customHeight="1">
      <c r="A134" s="704"/>
      <c r="B134" s="704"/>
      <c r="C134" s="704"/>
      <c r="D134" s="704"/>
      <c r="E134" s="704"/>
      <c r="F134" s="704"/>
      <c r="G134" s="704"/>
    </row>
    <row r="135" spans="1:7" ht="24" customHeight="1">
      <c r="A135" s="704"/>
      <c r="B135" s="704"/>
      <c r="C135" s="704"/>
      <c r="D135" s="704"/>
      <c r="E135" s="704"/>
      <c r="F135" s="704"/>
      <c r="G135" s="704"/>
    </row>
    <row r="136" spans="1:7" ht="14.25" customHeight="1">
      <c r="A136" s="704"/>
      <c r="B136" s="704"/>
      <c r="C136" s="704"/>
      <c r="D136" s="704"/>
      <c r="E136" s="704"/>
      <c r="F136" s="704"/>
      <c r="G136" s="704"/>
    </row>
    <row r="137" spans="1:7" ht="15" customHeight="1">
      <c r="A137" s="704"/>
      <c r="B137" s="704"/>
      <c r="C137" s="704"/>
      <c r="D137" s="704"/>
      <c r="E137" s="704"/>
      <c r="F137" s="704"/>
      <c r="G137" s="704"/>
    </row>
    <row r="138" spans="1:7" ht="24" customHeight="1">
      <c r="A138" s="704"/>
      <c r="B138" s="704"/>
      <c r="C138" s="704"/>
      <c r="D138" s="704"/>
      <c r="E138" s="704"/>
      <c r="F138" s="704"/>
      <c r="G138" s="704"/>
    </row>
    <row r="139" spans="1:7" ht="13.5" customHeight="1">
      <c r="A139" s="704"/>
      <c r="B139" s="704"/>
      <c r="C139" s="704"/>
      <c r="D139" s="704"/>
      <c r="E139" s="704"/>
      <c r="F139" s="704"/>
      <c r="G139" s="704"/>
    </row>
    <row r="140" spans="1:7" ht="13.5" customHeight="1">
      <c r="A140" s="704"/>
      <c r="B140" s="704"/>
      <c r="C140" s="704"/>
      <c r="D140" s="704"/>
      <c r="E140" s="704"/>
      <c r="F140" s="704"/>
      <c r="G140" s="704"/>
    </row>
    <row r="141" spans="1:7" ht="13.5" customHeight="1">
      <c r="A141" s="704"/>
      <c r="B141" s="704"/>
      <c r="C141" s="704"/>
      <c r="D141" s="704"/>
      <c r="E141" s="704"/>
      <c r="F141" s="704"/>
      <c r="G141" s="704"/>
    </row>
    <row r="142" spans="1:7" ht="13.5" customHeight="1">
      <c r="A142" s="704"/>
      <c r="B142" s="704"/>
      <c r="C142" s="704"/>
      <c r="D142" s="704"/>
      <c r="E142" s="704"/>
      <c r="F142" s="704"/>
      <c r="G142" s="704"/>
    </row>
    <row r="143" spans="1:7" ht="13.5" customHeight="1">
      <c r="A143" s="704"/>
      <c r="B143" s="704"/>
      <c r="C143" s="704"/>
      <c r="D143" s="704"/>
      <c r="E143" s="704"/>
      <c r="F143" s="704"/>
      <c r="G143" s="704"/>
    </row>
    <row r="144" spans="1:7" ht="13.5" customHeight="1">
      <c r="A144" s="704"/>
      <c r="B144" s="704"/>
      <c r="C144" s="704"/>
      <c r="D144" s="704"/>
      <c r="E144" s="704"/>
      <c r="F144" s="704"/>
      <c r="G144" s="704"/>
    </row>
    <row r="145" spans="1:7" ht="36" customHeight="1">
      <c r="A145" s="704"/>
      <c r="B145" s="704"/>
      <c r="C145" s="704"/>
      <c r="D145" s="704"/>
      <c r="E145" s="704"/>
      <c r="F145" s="704"/>
      <c r="G145" s="704"/>
    </row>
    <row r="146" spans="1:7" ht="45.75" customHeight="1">
      <c r="A146" s="704"/>
      <c r="B146" s="704"/>
      <c r="C146" s="704"/>
      <c r="D146" s="704"/>
      <c r="E146" s="704"/>
      <c r="F146" s="704"/>
      <c r="G146" s="704"/>
    </row>
    <row r="147" spans="1:7" ht="44.25" customHeight="1">
      <c r="A147" s="705"/>
      <c r="B147" s="704"/>
      <c r="C147" s="704"/>
      <c r="D147" s="704"/>
      <c r="E147" s="704"/>
      <c r="F147" s="704"/>
      <c r="G147" s="704"/>
    </row>
    <row r="148" spans="1:7" ht="24" customHeight="1">
      <c r="A148" s="705"/>
      <c r="B148" s="704"/>
      <c r="C148" s="704"/>
      <c r="D148" s="704"/>
      <c r="E148" s="704"/>
      <c r="F148" s="704"/>
      <c r="G148" s="704"/>
    </row>
    <row r="149" spans="1:7" ht="28.5" customHeight="1">
      <c r="A149" s="705"/>
      <c r="B149" s="704"/>
      <c r="C149" s="704"/>
      <c r="D149" s="704"/>
      <c r="E149" s="704"/>
      <c r="F149" s="704"/>
      <c r="G149" s="704"/>
    </row>
    <row r="150" spans="1:7" ht="55.5" customHeight="1">
      <c r="A150" s="705"/>
      <c r="B150" s="704"/>
      <c r="C150" s="704"/>
      <c r="D150" s="704"/>
      <c r="E150" s="704"/>
      <c r="F150" s="704"/>
      <c r="G150" s="704"/>
    </row>
    <row r="151" spans="1:7" ht="13.5" customHeight="1">
      <c r="A151" s="704"/>
      <c r="B151" s="705"/>
      <c r="C151" s="705"/>
      <c r="D151" s="705"/>
      <c r="E151" s="705"/>
      <c r="F151" s="705"/>
      <c r="G151" s="705"/>
    </row>
    <row r="152" spans="1:7" ht="12.75" customHeight="1">
      <c r="A152" s="703"/>
      <c r="B152" s="703"/>
      <c r="C152" s="703"/>
      <c r="D152" s="703"/>
      <c r="E152" s="703"/>
      <c r="F152" s="703"/>
      <c r="G152" s="703"/>
    </row>
    <row r="153" spans="1:7" ht="12" customHeight="1">
      <c r="A153" s="703"/>
      <c r="B153" s="703"/>
      <c r="C153" s="703"/>
      <c r="D153" s="703"/>
      <c r="E153" s="703"/>
      <c r="F153" s="703"/>
      <c r="G153" s="703"/>
    </row>
    <row r="154" spans="1:7" ht="13.5" customHeight="1">
      <c r="A154" s="703"/>
      <c r="B154" s="703"/>
      <c r="C154" s="703"/>
      <c r="D154" s="703"/>
      <c r="E154" s="703"/>
      <c r="F154" s="703"/>
      <c r="G154" s="703"/>
    </row>
    <row r="155" spans="1:7" ht="33.75" customHeight="1">
      <c r="A155" s="702"/>
      <c r="B155" s="703"/>
      <c r="C155" s="703"/>
      <c r="D155" s="703"/>
      <c r="E155" s="703"/>
      <c r="F155" s="703"/>
      <c r="G155" s="703"/>
    </row>
    <row r="156" spans="1:7" ht="24.75" customHeight="1">
      <c r="A156" s="704"/>
      <c r="B156" s="704"/>
      <c r="C156" s="704"/>
      <c r="D156" s="704"/>
      <c r="E156" s="704"/>
      <c r="F156" s="704"/>
      <c r="G156" s="704"/>
    </row>
    <row r="157" spans="1:7" ht="33.75" customHeight="1">
      <c r="A157" s="702"/>
      <c r="B157" s="703"/>
      <c r="C157" s="703"/>
      <c r="D157" s="703"/>
      <c r="E157" s="703"/>
      <c r="F157" s="703"/>
      <c r="G157" s="703"/>
    </row>
    <row r="158" spans="1:7" ht="11.25">
      <c r="A158" s="703"/>
      <c r="B158" s="703"/>
      <c r="C158" s="703"/>
      <c r="D158" s="703"/>
      <c r="E158" s="703"/>
      <c r="F158" s="703"/>
      <c r="G158" s="703"/>
    </row>
  </sheetData>
  <mergeCells count="121">
    <mergeCell ref="A55:H55"/>
    <mergeCell ref="E1:H1"/>
    <mergeCell ref="E2:H2"/>
    <mergeCell ref="E3:H3"/>
    <mergeCell ref="E4:H4"/>
    <mergeCell ref="A6:H6"/>
    <mergeCell ref="E7:F7"/>
    <mergeCell ref="G7:H7"/>
    <mergeCell ref="A45:H45"/>
    <mergeCell ref="A53:H53"/>
    <mergeCell ref="A54:H54"/>
    <mergeCell ref="A52:H52"/>
    <mergeCell ref="A46:H46"/>
    <mergeCell ref="A47:H47"/>
    <mergeCell ref="A49:H49"/>
    <mergeCell ref="A48:H48"/>
    <mergeCell ref="A50:H50"/>
    <mergeCell ref="A51:H51"/>
    <mergeCell ref="A58:H58"/>
    <mergeCell ref="A59:H59"/>
    <mergeCell ref="A60:H60"/>
    <mergeCell ref="A56:H56"/>
    <mergeCell ref="A57:H57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7:G157"/>
    <mergeCell ref="A158:G158"/>
    <mergeCell ref="A153:G153"/>
    <mergeCell ref="A154:G154"/>
    <mergeCell ref="A155:G155"/>
    <mergeCell ref="A156:G15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2006-02-22T13:45:04Z</cp:lastPrinted>
  <dcterms:created xsi:type="dcterms:W3CDTF">2006-01-10T16:50:21Z</dcterms:created>
  <dcterms:modified xsi:type="dcterms:W3CDTF">2006-02-24T13:22:35Z</dcterms:modified>
  <cp:category/>
  <cp:version/>
  <cp:contentType/>
  <cp:contentStatus/>
</cp:coreProperties>
</file>