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1925" windowHeight="6135" activeTab="5"/>
  </bookViews>
  <sheets>
    <sheet name="zalnr 1a " sheetId="1" r:id="rId1"/>
    <sheet name="zał nr 2b" sheetId="2" r:id="rId2"/>
    <sheet name="Załącznik Nr 1" sheetId="3" r:id="rId3"/>
    <sheet name="zał 3" sheetId="4" r:id="rId4"/>
    <sheet name="zał 4" sheetId="5" r:id="rId5"/>
    <sheet name="zał 6" sheetId="6" r:id="rId6"/>
    <sheet name="zał 5" sheetId="7" r:id="rId7"/>
    <sheet name="zał nr 2" sheetId="8" r:id="rId8"/>
    <sheet name="zał 1c" sheetId="9" r:id="rId9"/>
    <sheet name="zał 1b" sheetId="10" r:id="rId10"/>
    <sheet name="zał2a" sheetId="11" r:id="rId11"/>
  </sheets>
  <definedNames>
    <definedName name="_xlnm.Print_Titles" localSheetId="0">'zalnr 1a '!$9:$9</definedName>
    <definedName name="_xlnm.Print_Titles" localSheetId="6">'zał 5'!$7:$11</definedName>
    <definedName name="_xlnm.Print_Titles" localSheetId="5">'zał 6'!$6:$7</definedName>
    <definedName name="_xlnm.Print_Titles" localSheetId="7">'zał nr 2'!$7:$7</definedName>
    <definedName name="_xlnm.Print_Titles" localSheetId="10">'zał2a'!$9:$9</definedName>
    <definedName name="_xlnm.Print_Titles" localSheetId="2">'Załącznik Nr 1'!$8:$8</definedName>
  </definedNames>
  <calcPr fullCalcOnLoad="1"/>
</workbook>
</file>

<file path=xl/sharedStrings.xml><?xml version="1.0" encoding="utf-8"?>
<sst xmlns="http://schemas.openxmlformats.org/spreadsheetml/2006/main" count="1308" uniqueCount="540">
  <si>
    <t>Dotacja celowa otrzymana przez jednostkę samorządu terutorialnego od innej jednostki samorządu terytorialnego będącej instytucją wdrażającą na inwestycje i zakupy inwestycyjne realizowane na podstawie porozumień środki ZPORR</t>
  </si>
  <si>
    <t>6309</t>
  </si>
  <si>
    <t xml:space="preserve">Dotacja celowa otrzymana przez jednostkę samorządu terutorialnego od innej jednostki samorządu terytorialnego będącej instytucją wdrażającą na inwestycje i zakupy inwestycyjne realizowane na podstawie porozumień środki </t>
  </si>
  <si>
    <t>6649</t>
  </si>
  <si>
    <t>Dział</t>
  </si>
  <si>
    <t>Rozdział</t>
  </si>
  <si>
    <t>§</t>
  </si>
  <si>
    <t>Treść</t>
  </si>
  <si>
    <t>1.</t>
  </si>
  <si>
    <t>2.</t>
  </si>
  <si>
    <t>3.</t>
  </si>
  <si>
    <t>4.</t>
  </si>
  <si>
    <t>5.</t>
  </si>
  <si>
    <t>Rolnictwo i łowiectwo</t>
  </si>
  <si>
    <t>Prace geodezyjno - urządzeniowe na potrzeby  rolnictwa</t>
  </si>
  <si>
    <t>Dotacje celowe otrzymane z budżetu państwa na zadania bieżące z zakresu administracji rządowej oraz inne zadania zlecone ustawami realizowane przez powiat</t>
  </si>
  <si>
    <t>Gospodarka mieszkaniowa</t>
  </si>
  <si>
    <t>Gospodarka gruntami i nieruchomościami</t>
  </si>
  <si>
    <t>Wpływy z opłat za zarząd, użytkowanie i użytkowanie wieczyste nieruchomości</t>
  </si>
  <si>
    <t>Działalność usługowa</t>
  </si>
  <si>
    <t>Prace geodezyjne i kartograficzne (nieinwestycyjne</t>
  </si>
  <si>
    <t>Opracowania geodezyjne i kartograficzne</t>
  </si>
  <si>
    <t>Nadzór budowlany</t>
  </si>
  <si>
    <t>Administracja publiczna</t>
  </si>
  <si>
    <t>Urzędy wojewódzkie</t>
  </si>
  <si>
    <t>Komisje poborowe</t>
  </si>
  <si>
    <t>Bezpieczeństwo publiczne i ochrona  przeciwpożarowa</t>
  </si>
  <si>
    <t>Komendy Powiatowe Państwowej Straży Pożarnej</t>
  </si>
  <si>
    <t>Ochrona zdrowia</t>
  </si>
  <si>
    <t>Wpływy z różnych opłat</t>
  </si>
  <si>
    <t>Powiatowe centra pomocy rodzinie</t>
  </si>
  <si>
    <t>Zespoły ds. orzekania o stopniu niepełnosprawności</t>
  </si>
  <si>
    <t>Powiatowe urzędy pracy</t>
  </si>
  <si>
    <t>Ogółem</t>
  </si>
  <si>
    <t>Transport i łączność</t>
  </si>
  <si>
    <t>Drogi publiczne powiatowe</t>
  </si>
  <si>
    <t>Starostwa powiatowe</t>
  </si>
  <si>
    <t xml:space="preserve">      0gółem:</t>
  </si>
  <si>
    <t>Rozdz.</t>
  </si>
  <si>
    <t>dział</t>
  </si>
  <si>
    <t>300.000</t>
  </si>
  <si>
    <t>80.000</t>
  </si>
  <si>
    <t>Zakup usług pozostałych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</si>
  <si>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</si>
  <si>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</si>
  <si>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</si>
  <si>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</si>
  <si>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</si>
  <si>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energii</t>
  </si>
  <si>
    <t>Podróże służbowe krajowe</t>
  </si>
  <si>
    <t>Różne opłaty i składki</t>
  </si>
  <si>
    <t>Odpisy na ZFŚS</t>
  </si>
  <si>
    <t>Podatki od nieruchomości</t>
  </si>
  <si>
    <t>Opłaty na rzecz budżetu państwa</t>
  </si>
  <si>
    <t>Zakup pozostałych usług</t>
  </si>
  <si>
    <t>Dodatkowe wynagrodzenia roczne</t>
  </si>
  <si>
    <t>Zakup usług remontowych</t>
  </si>
  <si>
    <t>150.724</t>
  </si>
  <si>
    <t>Wynagrodzenia osobowe</t>
  </si>
  <si>
    <t>115.400</t>
  </si>
  <si>
    <t>10.000</t>
  </si>
  <si>
    <t>22.300</t>
  </si>
  <si>
    <t>43.000</t>
  </si>
  <si>
    <t>Różne wydatki na rzecz osób fizycznych</t>
  </si>
  <si>
    <t>3.780</t>
  </si>
  <si>
    <t>5.540</t>
  </si>
  <si>
    <t>1.060</t>
  </si>
  <si>
    <t>Nagrody i wydatki osobowe nie zaliczane do wyn.</t>
  </si>
  <si>
    <t>Uposażenie funkcjonariuszy</t>
  </si>
  <si>
    <t>Nagrody roczne funkcjonariuszy</t>
  </si>
  <si>
    <t>Zakup środków żywności</t>
  </si>
  <si>
    <t>Zakup leków i materiałów medycznych</t>
  </si>
  <si>
    <t>Wydatki inwestycyjne</t>
  </si>
  <si>
    <t>Świadczenia społeczne</t>
  </si>
  <si>
    <t>Nagrody i wydatki nie zaliczane do wynagrodzeń</t>
  </si>
  <si>
    <t>Rożne wydatki na rzecz osób fizycznych</t>
  </si>
  <si>
    <t>9.314.837</t>
  </si>
  <si>
    <t>Leśnictwo</t>
  </si>
  <si>
    <t>Nadzór nad gospodarką leśną</t>
  </si>
  <si>
    <t>Rady powiatów</t>
  </si>
  <si>
    <t>Podróże służbowe zagraniczne</t>
  </si>
  <si>
    <t>Zakup usług zdrowotnych</t>
  </si>
  <si>
    <t>Podatek VAT</t>
  </si>
  <si>
    <t>Różne rozliczenia</t>
  </si>
  <si>
    <t>Różne rozliczenia finansowe</t>
  </si>
  <si>
    <t>Oświata i wychowanie</t>
  </si>
  <si>
    <t>Szkoły podstawowe specjalne</t>
  </si>
  <si>
    <t>Zakup pomocy naukowych i dydaktycznych</t>
  </si>
  <si>
    <t>Gimnazja specjalne</t>
  </si>
  <si>
    <t>Licea ogólnokształcące</t>
  </si>
  <si>
    <t>Dotacja podmiotowa z budżetu dla niepublicznej szkoły lub innej placówki oświatowo - wychow.</t>
  </si>
  <si>
    <t>Wpłaty na PFRON</t>
  </si>
  <si>
    <t>Odpis na ZFŚS</t>
  </si>
  <si>
    <t>Szkoły zawodowe specjalne</t>
  </si>
  <si>
    <t>Pozostała działalność</t>
  </si>
  <si>
    <t>Składki na ubezpieczenie zdrowotne oraz świadczenia dla osób nie objętych obowiązkiem ubezpieczenia zdrowotnego</t>
  </si>
  <si>
    <t>Placówki opiekuńczo - wychowawcze</t>
  </si>
  <si>
    <t>Środki żywności</t>
  </si>
  <si>
    <t>Domy Pomocy Społecznej</t>
  </si>
  <si>
    <t>Rodziny zastępcze</t>
  </si>
  <si>
    <t>Edukacyjna opieka wychowawcza</t>
  </si>
  <si>
    <t>Świetlice szkolne</t>
  </si>
  <si>
    <t>Specjalne ośrodki szkolno - wychowawcze</t>
  </si>
  <si>
    <t>Poradnie psychologiczno - pedagogiczne oraz inne poradnie specjalistyczne</t>
  </si>
  <si>
    <t>Zakup pomocy dydaktycznych</t>
  </si>
  <si>
    <t>Internaty i bursy szkolne</t>
  </si>
  <si>
    <t>Kultura i ochrona dziedzictwa narodowego</t>
  </si>
  <si>
    <t>Pozostałe zadania w zakresie kultury</t>
  </si>
  <si>
    <t>Kultura fizyczna i sport</t>
  </si>
  <si>
    <t>Dotacje celowe otrzymane z budżetu państwa na realizację bieżących zadań własnych powiatu</t>
  </si>
  <si>
    <t>Wpływy z opłaty komunikacyjnej</t>
  </si>
  <si>
    <t>Wpływy z różnych dochodów</t>
  </si>
  <si>
    <t>Udziały powiatów w podatkach stanowiących dochód budżetu państwa</t>
  </si>
  <si>
    <t>Podatek dochodowy od osób fizycznych</t>
  </si>
  <si>
    <t>Część oświatowa subwencji ogólnej dla jednostek samorządu terytorialnego</t>
  </si>
  <si>
    <t>Subwencje ogólne z budżetu państwa</t>
  </si>
  <si>
    <t>Pozostałe odsetki</t>
  </si>
  <si>
    <t>Specjalne ośrodki szkolno-wychowawcze</t>
  </si>
  <si>
    <t>193.724</t>
  </si>
  <si>
    <t>pozostałe odsetki</t>
  </si>
  <si>
    <t>Szkoły zawodowe</t>
  </si>
  <si>
    <t>Dochody z najmu i dzierżawy składników majątkowych</t>
  </si>
  <si>
    <t xml:space="preserve">Wpływy z usług </t>
  </si>
  <si>
    <t>składki na ubezpieczenie społeczne</t>
  </si>
  <si>
    <t>Składki na fundusz pracy</t>
  </si>
  <si>
    <t>Składki na ubezpieczenie społeczne</t>
  </si>
  <si>
    <t xml:space="preserve">Wynagrodzenia osobowe </t>
  </si>
  <si>
    <t xml:space="preserve">Zakup energii </t>
  </si>
  <si>
    <t>Podatek od nieruchomości</t>
  </si>
  <si>
    <t>Obsługa długu publicznego</t>
  </si>
  <si>
    <t>Obsługa papierów wartościowych pożyczek i kredytów jednosteka samorządu terytorialnego</t>
  </si>
  <si>
    <t>Różne dochody</t>
  </si>
  <si>
    <t>Rozdz</t>
  </si>
  <si>
    <t>Wynagrodzenia osobowe pracowników                     - nagrody starosty z okazji Dnia KEN</t>
  </si>
  <si>
    <t>Wpływy z opłat za zarząd, użytkowanie  i użytkowanie wieczyste nieruchomości</t>
  </si>
  <si>
    <t>Grzywny, mandaty i  inne kary pieniężne od ludności</t>
  </si>
  <si>
    <t>Obrona cywilna</t>
  </si>
  <si>
    <t xml:space="preserve">Składki na ubezpieczenie zdrowotne </t>
  </si>
  <si>
    <t xml:space="preserve">Zakup usług pozostałych                                        </t>
  </si>
  <si>
    <t xml:space="preserve">Składki na  ubezpieczenia zdrowotne                                             </t>
  </si>
  <si>
    <t>Centra kształcenia ustawicznego i praktycznego oraz ośrodki dokształcania zawodowego</t>
  </si>
  <si>
    <t xml:space="preserve">                                                Ogółem</t>
  </si>
  <si>
    <t>Rozliczenia z tytułu poręczeń i gwarancji udzielonych przez Skarb Państwa lub jednostkę samorządu terytorialnego</t>
  </si>
  <si>
    <t>Wydatki na zakupy inwestycyjne</t>
  </si>
  <si>
    <t>Nagrody i wydatki osobowe nie zaliczane do wynagrodzeń</t>
  </si>
  <si>
    <t xml:space="preserve">Zakup materiałów i wyposażenia                            </t>
  </si>
  <si>
    <t>Wpływy z opłat za koncesje i licencje</t>
  </si>
  <si>
    <t>Komisje egzaminacyjne</t>
  </si>
  <si>
    <t>Dokształcanie i doskonalenie nauczycieli</t>
  </si>
  <si>
    <t>Rady Powiatu w Wyszkowie</t>
  </si>
  <si>
    <t>Lp.</t>
  </si>
  <si>
    <t>Dz.</t>
  </si>
  <si>
    <t>Nazwa Programu inwestycyjnego</t>
  </si>
  <si>
    <t>Jednostka organizacyjna realizująca program lub koordynująca wykonanie programu</t>
  </si>
  <si>
    <t>Okres realizacji programu</t>
  </si>
  <si>
    <t>Wysokość wydatków w latach</t>
  </si>
  <si>
    <t>Starostwo Powiatowe w Wyszkowie</t>
  </si>
  <si>
    <t>Nakłady inwest. poniesione w latach ubiegłych</t>
  </si>
  <si>
    <t>ROZDYSPONOWANIEM NADWYŻKI BUDŻETOWEJ ORAZ Z PRYWATYZACJĄ MAJĄTKU</t>
  </si>
  <si>
    <t>JEDNOSTEK SAMORZĄDU TERYTORIALNEGO</t>
  </si>
  <si>
    <t>Kwota</t>
  </si>
  <si>
    <t>Klasyfikacja przychodów i rozchodów</t>
  </si>
  <si>
    <t>Planowane dochody</t>
  </si>
  <si>
    <t>Planowane wydatki</t>
  </si>
  <si>
    <t>Wynik</t>
  </si>
  <si>
    <t>różnica 1+2  (+)</t>
  </si>
  <si>
    <t>lub między 2 i 1 (-)</t>
  </si>
  <si>
    <t>I.</t>
  </si>
  <si>
    <t>Sprzedaż papierów wartościowych (+)</t>
  </si>
  <si>
    <t>Kredyty zaciągane w bankach krajowych (+)</t>
  </si>
  <si>
    <t>Pożyczki (+)</t>
  </si>
  <si>
    <t>Prywatyzacja majątku (+)</t>
  </si>
  <si>
    <t>Nadwyżka budzetu z lat ubiegłych (+)</t>
  </si>
  <si>
    <t>Wolne środki wynikające z rozliczeń kredytów i pożyczek z lat ubiegłych</t>
  </si>
  <si>
    <t>Wykup papierów wartościowych  (-)</t>
  </si>
  <si>
    <t>Spłata pożyczki (-)</t>
  </si>
  <si>
    <t>Spłata kredytu (-)</t>
  </si>
  <si>
    <t>Udzielone pożyczki (-)</t>
  </si>
  <si>
    <t>6.</t>
  </si>
  <si>
    <t>II.</t>
  </si>
  <si>
    <t>III.</t>
  </si>
  <si>
    <t>§ 992</t>
  </si>
  <si>
    <t>Finansowanie (I - II)</t>
  </si>
  <si>
    <t>Rezerwy ogólne i celowe</t>
  </si>
  <si>
    <t>Rezerwy</t>
  </si>
  <si>
    <t>Załącznik Nr 2b</t>
  </si>
  <si>
    <t>Zakup leków i materiałów opatrunkowych</t>
  </si>
  <si>
    <t xml:space="preserve">Zakup usług pozostałych                                         </t>
  </si>
  <si>
    <t xml:space="preserve">Różne opłaty i składki                                           </t>
  </si>
  <si>
    <r>
      <t xml:space="preserve">Transport </t>
    </r>
    <r>
      <rPr>
        <sz val="8"/>
        <rFont val="Arial"/>
        <family val="2"/>
      </rPr>
      <t> </t>
    </r>
    <r>
      <rPr>
        <b/>
        <sz val="8"/>
        <rFont val="Arial"/>
        <family val="2"/>
      </rPr>
      <t xml:space="preserve"> i łączność</t>
    </r>
  </si>
  <si>
    <t>Dotacje celowe z budżetu na finansowanie lub dofinansowanie kosztów realizacji inwestycji i zakupów inwestycyjnych sektora finansów publicznych</t>
  </si>
  <si>
    <t>BS Wyszków</t>
  </si>
  <si>
    <t>Obsługa odsetek/dyskonta</t>
  </si>
  <si>
    <t>I</t>
  </si>
  <si>
    <t>010</t>
  </si>
  <si>
    <t>01005</t>
  </si>
  <si>
    <t>020</t>
  </si>
  <si>
    <t>02002</t>
  </si>
  <si>
    <t>Licea profilowane</t>
  </si>
  <si>
    <t>Składki na PFRON</t>
  </si>
  <si>
    <t>Dochody od osób prawnych, od osób fizycznych i od innych jednostek nieposiadających osobowości prawnej oraz wydatki związane z ich poborem</t>
  </si>
  <si>
    <t>02001</t>
  </si>
  <si>
    <t>Gospodarka leśna</t>
  </si>
  <si>
    <t>Prace geodezyjne i kartograficzne (nieinwestycyjne)</t>
  </si>
  <si>
    <t>Komendy powiatowe Państwowej Straży Pożarnej</t>
  </si>
  <si>
    <t>Część wyrównawcza subwencji ogólnej dla powiatów</t>
  </si>
  <si>
    <t>852</t>
  </si>
  <si>
    <t>Pomoc społeczna</t>
  </si>
  <si>
    <t>85201</t>
  </si>
  <si>
    <t>85202</t>
  </si>
  <si>
    <t>85204</t>
  </si>
  <si>
    <t>85218</t>
  </si>
  <si>
    <t>853</t>
  </si>
  <si>
    <t>Pozostałe zadania w zakresie polityki społecznej</t>
  </si>
  <si>
    <t>Zespoły do spraw orzekania o niepełnosprawności</t>
  </si>
  <si>
    <t>Państwowy Fundusz Rehabilitacji Osób Niepełnosprawnych</t>
  </si>
  <si>
    <t>Poradnie psychologiczno - pedagogiczne, w tym poradnie specjalistyczne</t>
  </si>
  <si>
    <t>Wypłaty z tytułu gwarancji i poręczeń</t>
  </si>
  <si>
    <t>Odsetki i dyskonto od krajowych skarbowych papierów wartościowych oraz od krajowych pożyczek i kredytów</t>
  </si>
  <si>
    <t>Dotacja podmiotowa z budżetu dla jednostek niezaliczanych do sektora finansów publicznych</t>
  </si>
  <si>
    <t xml:space="preserve">Świadczenia społeczne                                           </t>
  </si>
  <si>
    <t>Dotacja podmiotowa z budżetu dla niepublicznej szkoły systemu oświaty</t>
  </si>
  <si>
    <t>Załącznik Nr 2</t>
  </si>
  <si>
    <t>Nagrody i wydatki osobowe nie zaliczane do wynagrodzeń osobowych</t>
  </si>
  <si>
    <t>2110</t>
  </si>
  <si>
    <t>2460</t>
  </si>
  <si>
    <t>Środki otrzymane od pozostałych jednostek zaliczanych do sektora finansów publicznych na realizację zadań bieżących jednostek zaliczanych do sektora finansów publicznych</t>
  </si>
  <si>
    <t>0470</t>
  </si>
  <si>
    <t>0690</t>
  </si>
  <si>
    <t>0420</t>
  </si>
  <si>
    <t>0590</t>
  </si>
  <si>
    <t>0750</t>
  </si>
  <si>
    <t>0920</t>
  </si>
  <si>
    <t>0970</t>
  </si>
  <si>
    <t>0010</t>
  </si>
  <si>
    <t>0020</t>
  </si>
  <si>
    <t>Podatek dochodowy od osób prawnych</t>
  </si>
  <si>
    <t>2920</t>
  </si>
  <si>
    <t>80102</t>
  </si>
  <si>
    <t>2130</t>
  </si>
  <si>
    <t>0830</t>
  </si>
  <si>
    <t>ZWIĄZANYCH Z REALIZACJĄ ZADAŃ Z ZAKRESU ADMINISTRACJI RZĄDOWEJ I INNYCH ZADAŃ ZLECONYCH POWIATOWI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</si>
  <si>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</si>
  <si>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</t>
  </si>
  <si>
    <t xml:space="preserve">                                                                                         </t>
  </si>
  <si>
    <t>Załącznik Nr 1a</t>
  </si>
  <si>
    <t xml:space="preserve">Rady Powiatu w Wyszkowie </t>
  </si>
  <si>
    <t>0570</t>
  </si>
  <si>
    <t>Załącznik Nr 2a</t>
  </si>
  <si>
    <t xml:space="preserve">                                                                           </t>
  </si>
  <si>
    <t xml:space="preserve">                                                                                </t>
  </si>
  <si>
    <t xml:space="preserve">                                                                    </t>
  </si>
  <si>
    <t xml:space="preserve">                                                                      </t>
  </si>
  <si>
    <t xml:space="preserve">                </t>
  </si>
  <si>
    <t>WYDATKÓW ZWIĄZANYCH Z REALIZACJĄ ZADAŃ Z ZAKRESU ADMINISTRACJI RZĄDOWEJ I INNYCH ZADAŃ ZLECONYCH POWIATOWI</t>
  </si>
  <si>
    <t>Kary i odszkodowania wypłacane na rzecz osób fizycznych</t>
  </si>
  <si>
    <t>Wynagrodzenia osobowe członków korpusu służby cywilnej</t>
  </si>
  <si>
    <t>85220</t>
  </si>
  <si>
    <t>Jednostki specjalistyczne poradnictwa rodzinnego</t>
  </si>
  <si>
    <t>Koszty postępowania sądowego i prokuratorskiego</t>
  </si>
  <si>
    <t>Dotacje celowe przekazywane gminie na zadania bieżące realizowane na podstawie porozumień ( umów ) między jednostkami samorządu terytorialnego</t>
  </si>
  <si>
    <t>Dotacje celowe przekazane gminie  na inwestycje i zakupy inwestycyjne realizowane na podstawie porozumień (umów) między jednostkami samorządu terytorialnego</t>
  </si>
  <si>
    <t>Biblioteki</t>
  </si>
  <si>
    <t>§ 952</t>
  </si>
  <si>
    <t>Dotacje celowe przekazane gminie na zadania inwestycyjne realizowane na podstawie porozumień między jst</t>
  </si>
  <si>
    <t>Kary i odszkodowania na rzecz osób fizycznych</t>
  </si>
  <si>
    <t>Wynagrodzenia osobowe pracowników korpusu służbu cywilnej</t>
  </si>
  <si>
    <t>75832</t>
  </si>
  <si>
    <t>Część równoważaca subwencji ogólnej dla powiatów</t>
  </si>
  <si>
    <t>85111</t>
  </si>
  <si>
    <t>Szpitale ogólne</t>
  </si>
  <si>
    <t>600</t>
  </si>
  <si>
    <t>60014</t>
  </si>
  <si>
    <t>Załączni Nr 1 b</t>
  </si>
  <si>
    <t>Dotacje celowe przekazane gminie na zadania bieżące realizowane na podstawie porozumień między jst</t>
  </si>
  <si>
    <t xml:space="preserve">PUP </t>
  </si>
  <si>
    <t>placówki opiek-wychow.</t>
  </si>
  <si>
    <t xml:space="preserve">za uczniów </t>
  </si>
  <si>
    <t>Oplaty na rzecz budzetu jst.</t>
  </si>
  <si>
    <t>Opłaty na rzecz budżetu jst</t>
  </si>
  <si>
    <t>Gmina Brańszczyk</t>
  </si>
  <si>
    <t>Gmina Długosiodło</t>
  </si>
  <si>
    <t>Gmina Zabrodzie</t>
  </si>
  <si>
    <t>SOSW w Wyszkowie</t>
  </si>
  <si>
    <t>6410</t>
  </si>
  <si>
    <t>Dotacje celowe otrzymane z budżetu państwana inwestycje i zakupy inwestycyjne z zakresu administracji rządowej oraz inne zadania zlecone ustawami realizowane przez powiat</t>
  </si>
  <si>
    <t xml:space="preserve">Wpływy ze sprzedaży wyrobów i składników majątkowych </t>
  </si>
  <si>
    <t>Długoterminowe</t>
  </si>
  <si>
    <t>lata następne</t>
  </si>
  <si>
    <t>Rodzaj zadłużenia oraz nazwa zadania</t>
  </si>
  <si>
    <t>Kredytobiorca, pożyczkodawca</t>
  </si>
  <si>
    <t xml:space="preserve">Data zaciągnięcia </t>
  </si>
  <si>
    <t>Planowane kwoty spłaty w latach</t>
  </si>
  <si>
    <t>II</t>
  </si>
  <si>
    <t>III</t>
  </si>
  <si>
    <t>IV</t>
  </si>
  <si>
    <t>z tego w kwartale</t>
  </si>
  <si>
    <t>27.12.2002 r.</t>
  </si>
  <si>
    <t>08.09.2003 r.</t>
  </si>
  <si>
    <t>WFOŚiGW w Warszawie</t>
  </si>
  <si>
    <t>23.12.2003 r.</t>
  </si>
  <si>
    <t>16.09.2004 r</t>
  </si>
  <si>
    <t>Odsetki</t>
  </si>
  <si>
    <t>Poręczenia i gwarancje</t>
  </si>
  <si>
    <t>Zobowiązania wymagalne</t>
  </si>
  <si>
    <t>Ogółem dług</t>
  </si>
  <si>
    <t>Ogółem odsetki</t>
  </si>
  <si>
    <t>Dochody budżetu</t>
  </si>
  <si>
    <t>2360</t>
  </si>
  <si>
    <t>Dochody jednostek samorządu terytorialnego związane z realizacją zadań z zakresu administracji rządowej oraz innych zadań zleconych ustawami</t>
  </si>
  <si>
    <t xml:space="preserve">  PLAN   DOCHODÓW   NA   2006r.</t>
  </si>
  <si>
    <t xml:space="preserve">  PLAN   WYDATKOW   NA   2006r.</t>
  </si>
  <si>
    <t>usamodzielnienie wychowanków placówek opiekuńczo - wychowawczych - 76.432 zł</t>
  </si>
  <si>
    <t>kieszonkowe dla wychowanków - 4.800 zł</t>
  </si>
  <si>
    <t>Wynagrodzenia bezosobowe</t>
  </si>
  <si>
    <t>Opłaty za usługi internetowe</t>
  </si>
  <si>
    <t>opłaty za usługi internetowe</t>
  </si>
  <si>
    <t>Plan na 2006 r.</t>
  </si>
  <si>
    <t>0870</t>
  </si>
  <si>
    <t>Wpływy ze sprzedaży składników majątkowych</t>
  </si>
  <si>
    <t>2320</t>
  </si>
  <si>
    <t>Dotacj celowe otrzymane z powiatu na zadania bieżące realizowane na podstawie porozumień między jednostkami samorządu terytorialnego</t>
  </si>
  <si>
    <t>0680</t>
  </si>
  <si>
    <t>Wpłaty od rodziców z tytułu odpłatności za utrzymanie dzieci w placówkach opiekuńczo - wychowawczych</t>
  </si>
  <si>
    <t>2005 - 2006</t>
  </si>
  <si>
    <t>środki własne powiatu</t>
  </si>
  <si>
    <t>Modernizacja drogi powiatowej Nr 28523  Długosiodło - Skarzyn - Czerwin  długości 5,398 km  ZPORR  w tym: m.in.studium wykonalności, promocja projektu - 10.980 zł.</t>
  </si>
  <si>
    <t>Modernizacja drogi powiatowej Nr 28533  Wyszków - Turzyn - Brańszczyk - Niemiry  długości 5,094 km  ZPORR  w tym: m.in.studium wykonalności, promocja projektu - 10.980 zł.</t>
  </si>
  <si>
    <t>Poz</t>
  </si>
  <si>
    <t>Łączne nakłady inwestycyjne</t>
  </si>
  <si>
    <t xml:space="preserve">Środki pozyskane </t>
  </si>
  <si>
    <t>Kredyt/ pożyczka</t>
  </si>
  <si>
    <t>Starostwo Powiatowe</t>
  </si>
  <si>
    <t>Modernizacja dróg powiatowych w tym:</t>
  </si>
  <si>
    <t xml:space="preserve"> Nr 28552 Kręgi - Olszanka w m. Olszanka -3.105 mb   w tym projekt 14.352 zł</t>
  </si>
  <si>
    <t>2005                 2006</t>
  </si>
  <si>
    <t xml:space="preserve"> Nr 28555 - Niegów Młynarze w m. Młynarze-1240mb</t>
  </si>
  <si>
    <t>2005           2006</t>
  </si>
  <si>
    <t>Nr 28537 Rząśnik - Lubiel Stary w m. Janowo - 1670 mb</t>
  </si>
  <si>
    <t>Nr 28556 Kuligów - Obrąb w m. Słopsk -1006 mb</t>
  </si>
  <si>
    <t>2005               2006</t>
  </si>
  <si>
    <t>Nr 28545 Wola Mystkowska - Kozłowo w m. Kozłowo -580mb</t>
  </si>
  <si>
    <t>2005              2006</t>
  </si>
  <si>
    <t>Nr 28534 Kamieńczyk - Puste Łąki w m. Świniotop -426 mb</t>
  </si>
  <si>
    <t>Odnowy dróg powiatowych w tym:</t>
  </si>
  <si>
    <t>Nr 28547 Gładczyn - Popowo Kościelne w m. Popowo Kościelne  -500mb</t>
  </si>
  <si>
    <t>2005    2006</t>
  </si>
  <si>
    <t>28532 Poręba Kocęby-Tuchlin-Trzcianka w m. Poręba -1200 mb</t>
  </si>
  <si>
    <t>Nr 28533 Turzyn - Brańszczyk - Niemiry w m. Turzyn  -2650mb</t>
  </si>
  <si>
    <t>Nr 28523 Długosiodło - Plewki w m. Bosewo - Małaszek 1500 mb</t>
  </si>
  <si>
    <t>Dofinansowanie budowy chodników</t>
  </si>
  <si>
    <t>Zakupy inwestycyjne</t>
  </si>
  <si>
    <t>Zakupy inwestycyjne - sterownik świateł</t>
  </si>
  <si>
    <t>zakup sprzętu komputerowego</t>
  </si>
  <si>
    <t>PINB w Wyszkowie</t>
  </si>
  <si>
    <t xml:space="preserve">Starostwo Powiatowe </t>
  </si>
  <si>
    <t>SP ZZOZ w Wyszkowie</t>
  </si>
  <si>
    <t>DPS "Fiszor w Gaju"</t>
  </si>
  <si>
    <t>Budowa podjazdu dla osób niepełnosprawnych</t>
  </si>
  <si>
    <t>Powiatowy Urząd Pracy w Wyszkowie</t>
  </si>
  <si>
    <t>Zmiana systemu ogrzewania z węglowego na gazowe w Specjalnym Ośrodku Szkolno - Wychowawczym w Wyszkowie</t>
  </si>
  <si>
    <t>Ogółem inwestycje</t>
  </si>
  <si>
    <t>Gmina Rząsnik ( Dąbrowa - 850 mb, Komorowo - 1.000 mb, Bielino - 900 mb)</t>
  </si>
  <si>
    <t xml:space="preserve">Gmina Rząsnik </t>
  </si>
  <si>
    <t>Somianka - 34.791 zł</t>
  </si>
  <si>
    <t>Brańszczyk - 44.428 zł</t>
  </si>
  <si>
    <t>Rząśnik - 51.196 zł</t>
  </si>
  <si>
    <t>Długosiodło - 44.005 zł</t>
  </si>
  <si>
    <t>Zabrodzie - 24.795 zł</t>
  </si>
  <si>
    <t>Wydatki inwestycyjne ZPORR</t>
  </si>
  <si>
    <t>Wydatki inwestycyjne - współfinansowanie  ZPORR</t>
  </si>
  <si>
    <t>75075</t>
  </si>
  <si>
    <t>Promocja jednostek samorządu terytorialnego</t>
  </si>
  <si>
    <t>Dotacje celowe przekazane dla powiatu na zadania bieżące realizowane na podstawie porozumień między jst</t>
  </si>
  <si>
    <t>85446</t>
  </si>
  <si>
    <t xml:space="preserve">PCPR </t>
  </si>
  <si>
    <t>WYDATKI INWESTYCYJNE W ROKU BUDŻETOWYM 2006 ORAZ NA PROGRAMY WIELOLETNIE</t>
  </si>
  <si>
    <t>Ogółem        2006 r.</t>
  </si>
  <si>
    <t>śr własne - 8500 zł</t>
  </si>
  <si>
    <t>Plan dochodów na 2006 r. podlegających przekazaniu do budżetu państwa związanych z realizacją zadań z zakresu administracji rządowej i innych zadań zleconych</t>
  </si>
  <si>
    <t>z tego dochody powiatu 107 500 PLN</t>
  </si>
  <si>
    <t xml:space="preserve">PLAN DOCHODÓW NA 2006 R. </t>
  </si>
  <si>
    <t>Plan na 2006r.</t>
  </si>
  <si>
    <t>Załączni Nr 1 c</t>
  </si>
  <si>
    <t>Plan dotacji celowych na 2006 r.</t>
  </si>
  <si>
    <t>Zakup zestawu komputerowego i programu  LEX</t>
  </si>
  <si>
    <t>dokumentacja techniczna rozbudowy PUP</t>
  </si>
  <si>
    <t>DPS Niegów - 1.569.720zł</t>
  </si>
  <si>
    <t>DPS Fiszor - 1.356.360 zł</t>
  </si>
  <si>
    <t>PLAN NA 2006 R.</t>
  </si>
  <si>
    <t>Wydatki osobowe niezaliczane do uposażeń</t>
  </si>
  <si>
    <t>Równoważniki pieniężne i ekwiwalenty dla funkcjonariuszy</t>
  </si>
  <si>
    <t>Pozostałe podatki na rzecz jst</t>
  </si>
  <si>
    <t>otrzymanych na zadania realizowane w drodze umów i porozumień między jednostkami samorządu terytorialnego</t>
  </si>
  <si>
    <t>Placówki opiekuńczo wychowawcze</t>
  </si>
  <si>
    <t xml:space="preserve">PLAN ZADAŃ REALIZOWANYCH W DRODZE POROZUMIENIA I UMÓW MIĘDZY JEDNOSTKAMI SAMORZĄDOWYMI </t>
  </si>
  <si>
    <t>Plan na   2006 r.</t>
  </si>
  <si>
    <t>Załącznik Nr 4</t>
  </si>
  <si>
    <t xml:space="preserve">kredyt inwestycyjny </t>
  </si>
  <si>
    <t>kredyt inwestycyjny</t>
  </si>
  <si>
    <t>Bank Pocztowy S.A.  POK w Ostrołęce</t>
  </si>
  <si>
    <t>Kredyt inwestycyjny</t>
  </si>
  <si>
    <t>pożyczki zaciągnięte w WFOŚiGW</t>
  </si>
  <si>
    <t>pożyczka zaciągnięta w WFOŚiGW</t>
  </si>
  <si>
    <t>2006 r.</t>
  </si>
  <si>
    <t>Fundusze strukturalne</t>
  </si>
  <si>
    <t>SPZZOZ</t>
  </si>
  <si>
    <t>Wskaźnik  (art. 113 ustawy o fin. publ. maks. 15  %)</t>
  </si>
  <si>
    <t>Wskaźnik ( art. 114 ustawy o fin. publ.maks. 50,2 %)</t>
  </si>
  <si>
    <t>PROGNOZA DŁUGU POWIATU NA 31 GRUDNIA 2006 r.I LATA NASTĘPNE</t>
  </si>
  <si>
    <t>Kwota zadłużenia wg stanu na 31.12.2006 r. (po spłatach 2006 r.)</t>
  </si>
  <si>
    <t>2006</t>
  </si>
  <si>
    <t>2002 - 2005</t>
  </si>
  <si>
    <t>Budowa chodników</t>
  </si>
  <si>
    <t xml:space="preserve">Budowa chodnika przy drodze Nr 28536 Wyszków - Długosiodło długości 581 mb  ul. I Armii WP w Wyszkowie  </t>
  </si>
  <si>
    <t>Budowa chodnika przy drodze Nr 28548 Wyszków - Somianka - Popowo Kościelne długości 500 mb w Rybienku Nowym</t>
  </si>
  <si>
    <t>Nr 28562 Mostówka - Zabrodzie w m. Mostówka - 254 mb</t>
  </si>
  <si>
    <t>Nr 28533 Turzyn - Brańszczyk - Niemiry w m. Turzyn  -2200 mb</t>
  </si>
  <si>
    <t>Nr 28531 Poręba - Udrzyn w m. Udrzyn dł 1 000 mb</t>
  </si>
  <si>
    <t>Nr 28526 Długosiodło - Rząśnik w m. Nowa Wieś, Chrzczanka, Bosewo Stare dł 1 000 mb</t>
  </si>
  <si>
    <t xml:space="preserve">Nr 28556 Dręszew - Obrąb w m. Zabrodzie -1 150  mb </t>
  </si>
  <si>
    <t>dotacja - 28 000 zł</t>
  </si>
  <si>
    <t>dotacja - 3000 zł</t>
  </si>
  <si>
    <t>dotacja - 4000</t>
  </si>
  <si>
    <t>Zwiększenie dostępności do opieki zdrowotnej poprzez wyposażenie zakładów opieki zdrowotnej w nowoczesny sprzęt medyczny - współfinansowanie zadania z Norweskiego Mechanizmu Finansowego</t>
  </si>
  <si>
    <t>Nr 28534 Kamieńczyk - Puste Łąki w m. Kamieńczyk  -426  mb</t>
  </si>
  <si>
    <t>Nr 28542 Somianka - Rząśnik w m. Somianka dł 376 mb</t>
  </si>
  <si>
    <t>Nr 28547 Gładczyn - Popowo Kościelne w m. od 62 do Popowa -400 mb</t>
  </si>
  <si>
    <t>Nr 28548 Wyszków - Somianka - Popowo Kościelne kierunek Więziennictwo dł 500 mb</t>
  </si>
  <si>
    <t>Gmina Brańszczyk ( ul. Bielińska 800 mb, ul. Chopina 240 mb, ul, Jana Pawła II 400 mb)</t>
  </si>
  <si>
    <t>Gmina Długosiodło ( Stare Bosewo 530 mb, Długosiodło ul Puławskiego 315 mb, Łączka 60 mb</t>
  </si>
  <si>
    <t>Gmina Zabrodzie ( Niegów 1 300 mb)</t>
  </si>
  <si>
    <t>podziały geodezyjne, wycena działek przeznaczonych do sprzedaży - śr własne - 5500 zł</t>
  </si>
  <si>
    <t>środki własne - 15.000 zł</t>
  </si>
  <si>
    <t>w tym  fundusz nagród  do 8 % funduszu</t>
  </si>
  <si>
    <t>6300</t>
  </si>
  <si>
    <t>Wpływy z tytułu pomocy finansowej udzielanej między jst na dofinansowanie własnych zadań inwestycyjnych i zakupów inwestycyjnych</t>
  </si>
  <si>
    <t>rezerwa celowa na wydatki: odprawy emerytalne,  remonty w dziale "Oświata i wychowanie" oraz "Edukacyjna opieka wychowawcza"</t>
  </si>
  <si>
    <t>Liceum Społeczne w Wyszkowie- 213.093 zł</t>
  </si>
  <si>
    <t>92113</t>
  </si>
  <si>
    <t>Dotacje celowe otrzymane z budżetu państwa na inwestycje i zakupy inwestycyjne z zakresu administracji rządowej oraz inne zadania zlecone ustawami realizowane przez powiat</t>
  </si>
  <si>
    <t>Wymiana dachu na budynku Starostwa - II rata</t>
  </si>
  <si>
    <t>Zakup centrali telefonicznej, komputerów i oprogramowania, kserokopiarki.</t>
  </si>
  <si>
    <t>Limity wydatków na programy i projekty realizowane ze środków pochodzących z funduszy strukturalnych</t>
  </si>
  <si>
    <t>Nazwa projektu i źródła finansowania</t>
  </si>
  <si>
    <t>Jednostka realizująca projekt</t>
  </si>
  <si>
    <t>Okres realizacji</t>
  </si>
  <si>
    <t>Łączne nakłady finansowe</t>
  </si>
  <si>
    <t>Nakłady poniesione w 2005r.</t>
  </si>
  <si>
    <t>Wydatki bieżące razem:</t>
  </si>
  <si>
    <t>Zintegrowany program operacyjny rozwoju regionalnego</t>
  </si>
  <si>
    <t>Priorytet 2 - Wzmocnienie rozwoju zasobów ludzkich w regionach</t>
  </si>
  <si>
    <t>Działanie 2.2 - Wyrównywanie szans edukacyjnych poprzez programy stypendialne</t>
  </si>
  <si>
    <t>1.1</t>
  </si>
  <si>
    <t>Budzet powiatu</t>
  </si>
  <si>
    <t>Budżet gminy</t>
  </si>
  <si>
    <t>Budżet państwa</t>
  </si>
  <si>
    <t>środki UE</t>
  </si>
  <si>
    <t>inne</t>
  </si>
  <si>
    <t>1.2</t>
  </si>
  <si>
    <t>środki EFS</t>
  </si>
  <si>
    <t>Priorytet 3 - Rozwój lokalny</t>
  </si>
  <si>
    <t>1.3</t>
  </si>
  <si>
    <t>Budzet państwa</t>
  </si>
  <si>
    <t>Wydatki majątkowe razem:</t>
  </si>
  <si>
    <t>Działanie 3.2 - Obszary podlegające restrukturyzacji</t>
  </si>
  <si>
    <t>1.4</t>
  </si>
  <si>
    <t>Projekt: Modernizacja drogi powiatowej nr 28 523 Długosiodło - Skarzyn - Czerwin</t>
  </si>
  <si>
    <t>Budżet powiatu</t>
  </si>
  <si>
    <t>inne koszty</t>
  </si>
  <si>
    <t>Projekt:  Modernizacja drogi powiatowej 28 533 Wyszków - Turzyn - Brańszczyk - Niemiry</t>
  </si>
  <si>
    <t>Projekt: "Stypendia szansą na lepszą przyszłość"</t>
  </si>
  <si>
    <t>Projekt: Równy start po wiedzę</t>
  </si>
  <si>
    <t>Wysokość wydatków w roku budżetowym 2006</t>
  </si>
  <si>
    <t>Wysokość wydatków w latach 2007-2009</t>
  </si>
  <si>
    <t>Ogółem programy:</t>
  </si>
  <si>
    <t>Dotacje celowe przekazane dla powiatu na zadania bieżące realizowane na podstawie porozumień ( umów ) między jednostkami samorządu terytorialnego</t>
  </si>
  <si>
    <t>Szkolnictwo wyższe</t>
  </si>
  <si>
    <t>80309</t>
  </si>
  <si>
    <t>Stypendia dla studentów</t>
  </si>
  <si>
    <t>Pomoc materialna dla studentów</t>
  </si>
  <si>
    <t>85415</t>
  </si>
  <si>
    <t>Pomoc materialna dla uczniów</t>
  </si>
  <si>
    <t>Stypendia dla uczniów</t>
  </si>
  <si>
    <t>2888</t>
  </si>
  <si>
    <t>2889</t>
  </si>
  <si>
    <t>Dotacja celowa otrzymana przez jednostę samorządu terytorialnego od innej jednostki samorządu teryetorialnego będącej instytucją wdrażającą na zadania bieżące realizowane na podstawie porozumień</t>
  </si>
  <si>
    <t>Dotacja celowa otrzymana przez jednostę samorządu terytorialnego od innej jednostki samorządu teryetorialnego będącej instytucją wdrażającą na zadania bieżące realizowane na podstawie porozumień - środki  EFS</t>
  </si>
  <si>
    <t>803</t>
  </si>
  <si>
    <t>6630</t>
  </si>
  <si>
    <t>6648</t>
  </si>
  <si>
    <t>Załącznik Nr 3</t>
  </si>
  <si>
    <t>PRZYCHODY</t>
  </si>
  <si>
    <t>ROZCHODY</t>
  </si>
  <si>
    <t>Dotacje celowe otrzymane z samorządu województwa na inwestycje i zakupy inwestycyjne realizowane na podstawie porozumień między jst</t>
  </si>
  <si>
    <t xml:space="preserve">Załącznik Nr  1              </t>
  </si>
  <si>
    <t>Załącznik Nr 5</t>
  </si>
  <si>
    <t>Załącznik Nr 6</t>
  </si>
  <si>
    <t>Nr 28554 Wyszków - Ślubów w m. Drogoszewo - 1300 mb</t>
  </si>
  <si>
    <t>2006 - 2007</t>
  </si>
  <si>
    <t>Nr 28548 Wyszków - Somianka - Popowo Kościelne w m . Kręgi  dł 310 mb</t>
  </si>
  <si>
    <t>2006 -2007</t>
  </si>
  <si>
    <t xml:space="preserve">Nr 28536 Wyszków - Długosiodło -  w m. Wyszków 500 mb </t>
  </si>
  <si>
    <t>01095</t>
  </si>
  <si>
    <t>92116</t>
  </si>
  <si>
    <t>Centra kultury i sztuki</t>
  </si>
  <si>
    <t>I Liceum Ogólnokształcące dla Dorosłych TWP - 136.724 zł</t>
  </si>
  <si>
    <t>z tego dochody powiatu - 240 PLN</t>
  </si>
  <si>
    <t>75618</t>
  </si>
  <si>
    <t>Wpływy z innych opłat stanowiących dochody jednostek samorządu terytorialnego na podstawie ustaw</t>
  </si>
  <si>
    <t>0490</t>
  </si>
  <si>
    <t>Wpływy z innych lokalnych opłat pobieranych przez jednostki samorządu terytorialnego na podstawie odrębnych ustaw</t>
  </si>
  <si>
    <t>2708</t>
  </si>
  <si>
    <t>Środki na dofinansowanie własnych zadań bieżących powiatów pozyskane z innych źródeł</t>
  </si>
  <si>
    <t>2709</t>
  </si>
  <si>
    <t>Działanie 3.5 - Lokalna infrastruktura społeczna</t>
  </si>
  <si>
    <t>Poddziałanie 3.5.1 - Lokalna infrastruktura edukacyjna i sportowa</t>
  </si>
  <si>
    <t>Projekt: Wyposażenie sal dydaktycznych oraz poprawa bazy socjalnej w internacie SOSz-W w Wyszkowie</t>
  </si>
  <si>
    <t>Specjalny Ośrodek Szkolno - Wychowawczy w Wyszkowie</t>
  </si>
  <si>
    <t>Modernizacja budynku Zespołu Szkół Nr 2 w Wyszkowie</t>
  </si>
  <si>
    <t>ZS Nr 2 w Wyszkowie</t>
  </si>
  <si>
    <t>2006-2007</t>
  </si>
  <si>
    <t>2005-2006</t>
  </si>
  <si>
    <t xml:space="preserve"> Nr 28126 Kunin - Chrzczanka w m. Chrzczanka- 1200 mb</t>
  </si>
  <si>
    <t>28532 Poręba Kocęby-Tuchlin-Trzcianka w m. Trzcianka -500 mb</t>
  </si>
  <si>
    <t>§ 955</t>
  </si>
  <si>
    <t>z tego:</t>
  </si>
  <si>
    <t>1.5</t>
  </si>
  <si>
    <t>Modernizacja Oddziału Chirurgii z adaptacja pomieszczeń na Oddział Ortopedyczno - Urazowy. Wartość kosztorysowa zadania 2.150.000 zł.</t>
  </si>
  <si>
    <t>Termomodernizacja, wymiana okien, grzejników oraz docieplenie dachu w Domu Pomocy Społecznej dla Dzieci "Fiszor w Gaju" udział własny. Całkowita wartość kosztorysowa zadania 541.603 zł</t>
  </si>
  <si>
    <t xml:space="preserve">do Uchwały Nr  XXXVI/227/2005                                                </t>
  </si>
  <si>
    <t>z dnia 28 grudnia 2005 r.</t>
  </si>
  <si>
    <t>Do Uchwały Nr XXXVI/227/2005</t>
  </si>
  <si>
    <t xml:space="preserve">Dotacja celowa otrzymana przez jednostkę samorządu terytorialnego od innej jednostki samorządu terytorialnego będącej instytucją wdrażającą na inwestycje i zakupy inwestycyjne realizowane na podstawie porozumień  </t>
  </si>
  <si>
    <t>do Uchwały Nr XXXVI/227/2005</t>
  </si>
  <si>
    <t>z dnia 28 grudnia 2005r.</t>
  </si>
  <si>
    <t>Dotacje celowe z budżetu na finansowanie lub dofinansowanie kosztów realizacji inwestycji i zakupów inwestycyjnych jednostek nie zaliczanych do sektora finansów publicznych</t>
  </si>
  <si>
    <t>2690</t>
  </si>
  <si>
    <t>Środki z Funduszu Pracy otrzymane przez powiat z przeznaczeniem na finansowanie kosztów wynagrodzenia i składek na ubezpieczenie społeczne pracowników powiatowego urzędu pracy</t>
  </si>
  <si>
    <t>DZ.00 - PRZYCHODY I ROZCHODY  NA 2006 r. ZWIĄZANE Z FINANSOWANIEM NIEDOBORU I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</si>
</sst>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0000"/>
    <numFmt numFmtId="168" formatCode="0.00000%"/>
    <numFmt numFmtId="169" formatCode="0.0000%"/>
    <numFmt numFmtId="170" formatCode="0.000%"/>
    <numFmt numFmtId="171" formatCode="0.0%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_ ;\-#,##0\ "/>
    <numFmt numFmtId="179" formatCode="_-* #,##0.0\ _z_ł_-;\-* #,##0.0\ _z_ł_-;_-* &quot;-&quot;??\ _z_ł_-;_-@_-"/>
    <numFmt numFmtId="180" formatCode="_-* #,##0\ _z_ł_-;\-* #,##0\ _z_ł_-;_-* &quot;-&quot;??\ _z_ł_-;_-@_-"/>
    <numFmt numFmtId="181" formatCode="_-* #,##0.000\ _z_ł_-;\-* #,##0.000\ _z_ł_-;_-* &quot;-&quot;??\ _z_ł_-;_-@_-"/>
    <numFmt numFmtId="182" formatCode="_-* #,##0.0000\ _z_ł_-;\-* #,##0.0000\ _z_ł_-;_-* &quot;-&quot;??\ _z_ł_-;_-@_-"/>
    <numFmt numFmtId="183" formatCode="_-* #,##0.00000\ _z_ł_-;\-* #,##0.00000\ _z_ł_-;_-* &quot;-&quot;??\ _z_ł_-;_-@_-"/>
    <numFmt numFmtId="184" formatCode="_-* #,##0.000000\ _z_ł_-;\-* #,##0.000000\ _z_ł_-;_-* &quot;-&quot;??\ _z_ł_-;_-@_-"/>
    <numFmt numFmtId="185" formatCode="_-* #,##0.0000000\ _z_ł_-;\-* #,##0.0000000\ _z_ł_-;_-* &quot;-&quot;??\ _z_ł_-;_-@_-"/>
    <numFmt numFmtId="186" formatCode="_-* #,##0.00000000\ _z_ł_-;\-* #,##0.00000000\ _z_ł_-;_-* &quot;-&quot;??\ _z_ł_-;_-@_-"/>
    <numFmt numFmtId="187" formatCode="_-* #,##0.000000000\ _z_ł_-;\-* #,##0.000000000\ _z_ł_-;_-* &quot;-&quot;??\ _z_ł_-;_-@_-"/>
    <numFmt numFmtId="188" formatCode="_-* #,##0.0000000000\ _z_ł_-;\-* #,##0.0000000000\ _z_ł_-;_-* &quot;-&quot;??\ _z_ł_-;_-@_-"/>
    <numFmt numFmtId="189" formatCode="_-* #,##0.00000000000\ _z_ł_-;\-* #,##0.00000000000\ _z_ł_-;_-* &quot;-&quot;??\ _z_ł_-;_-@_-"/>
  </numFmts>
  <fonts count="2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7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8"/>
      <name val="Arial CE"/>
      <family val="2"/>
    </font>
    <font>
      <b/>
      <u val="single"/>
      <sz val="8"/>
      <name val="Arial"/>
      <family val="2"/>
    </font>
    <font>
      <sz val="7"/>
      <name val="Times New Roman"/>
      <family val="1"/>
    </font>
    <font>
      <u val="singleAccounting"/>
      <sz val="8"/>
      <name val="Arial"/>
      <family val="2"/>
    </font>
    <font>
      <b/>
      <sz val="7"/>
      <name val="Arial"/>
      <family val="2"/>
    </font>
    <font>
      <sz val="7"/>
      <name val="Arial CE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7"/>
      <name val="Times New Roman"/>
      <family val="1"/>
    </font>
    <font>
      <i/>
      <sz val="7"/>
      <name val="Times New Roman"/>
      <family val="1"/>
    </font>
    <font>
      <b/>
      <sz val="7"/>
      <name val="Arial CE"/>
      <family val="0"/>
    </font>
    <font>
      <b/>
      <sz val="10"/>
      <name val="Arial CE"/>
      <family val="0"/>
    </font>
    <font>
      <i/>
      <sz val="8"/>
      <name val="Arial CE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3" fontId="6" fillId="0" borderId="3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3" fontId="6" fillId="0" borderId="6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justify" vertical="top" wrapText="1"/>
    </xf>
    <xf numFmtId="0" fontId="6" fillId="0" borderId="9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vertical="top" wrapText="1"/>
    </xf>
    <xf numFmtId="0" fontId="8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49" fontId="6" fillId="0" borderId="4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3" fontId="7" fillId="0" borderId="6" xfId="0" applyNumberFormat="1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top" wrapText="1"/>
    </xf>
    <xf numFmtId="49" fontId="6" fillId="0" borderId="8" xfId="0" applyNumberFormat="1" applyFont="1" applyBorder="1" applyAlignment="1">
      <alignment horizontal="center" vertical="top" wrapText="1"/>
    </xf>
    <xf numFmtId="49" fontId="7" fillId="0" borderId="9" xfId="0" applyNumberFormat="1" applyFont="1" applyBorder="1" applyAlignment="1">
      <alignment horizontal="center" vertical="top" wrapText="1"/>
    </xf>
    <xf numFmtId="49" fontId="5" fillId="0" borderId="8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3" fontId="6" fillId="0" borderId="17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inden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 horizontal="center"/>
    </xf>
    <xf numFmtId="0" fontId="5" fillId="0" borderId="9" xfId="0" applyFont="1" applyBorder="1" applyAlignment="1">
      <alignment/>
    </xf>
    <xf numFmtId="0" fontId="6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5" fillId="0" borderId="19" xfId="0" applyFont="1" applyBorder="1" applyAlignment="1">
      <alignment/>
    </xf>
    <xf numFmtId="0" fontId="5" fillId="0" borderId="13" xfId="0" applyFont="1" applyBorder="1" applyAlignment="1">
      <alignment/>
    </xf>
    <xf numFmtId="3" fontId="5" fillId="0" borderId="13" xfId="0" applyNumberFormat="1" applyFont="1" applyBorder="1" applyAlignment="1">
      <alignment horizontal="center"/>
    </xf>
    <xf numFmtId="0" fontId="5" fillId="0" borderId="20" xfId="0" applyFont="1" applyBorder="1" applyAlignment="1">
      <alignment/>
    </xf>
    <xf numFmtId="3" fontId="5" fillId="0" borderId="20" xfId="0" applyNumberFormat="1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7" fillId="0" borderId="23" xfId="0" applyFont="1" applyBorder="1" applyAlignment="1">
      <alignment horizontal="justify" vertical="top" wrapText="1"/>
    </xf>
    <xf numFmtId="0" fontId="5" fillId="0" borderId="23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/>
    </xf>
    <xf numFmtId="0" fontId="5" fillId="0" borderId="13" xfId="0" applyFont="1" applyBorder="1" applyAlignment="1">
      <alignment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/>
    </xf>
    <xf numFmtId="49" fontId="5" fillId="0" borderId="4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/>
    </xf>
    <xf numFmtId="49" fontId="6" fillId="0" borderId="8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5" fillId="0" borderId="19" xfId="0" applyNumberFormat="1" applyFont="1" applyBorder="1" applyAlignment="1">
      <alignment vertical="top" wrapText="1"/>
    </xf>
    <xf numFmtId="49" fontId="7" fillId="0" borderId="12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center" vertical="top" wrapText="1"/>
    </xf>
    <xf numFmtId="0" fontId="6" fillId="0" borderId="9" xfId="0" applyFont="1" applyBorder="1" applyAlignment="1">
      <alignment horizontal="justify" vertical="top"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3" xfId="0" applyNumberFormat="1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horizontal="center" vertical="top" wrapText="1"/>
    </xf>
    <xf numFmtId="3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3" xfId="0" applyFont="1" applyBorder="1" applyAlignment="1">
      <alignment vertical="top" wrapText="1"/>
    </xf>
    <xf numFmtId="0" fontId="6" fillId="0" borderId="18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5" fillId="0" borderId="2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6" fillId="0" borderId="23" xfId="0" applyFont="1" applyBorder="1" applyAlignment="1">
      <alignment horizontal="justify" vertical="top" wrapText="1"/>
    </xf>
    <xf numFmtId="0" fontId="5" fillId="0" borderId="25" xfId="0" applyFont="1" applyBorder="1" applyAlignment="1">
      <alignment horizontal="justify" vertical="top" wrapText="1"/>
    </xf>
    <xf numFmtId="3" fontId="5" fillId="0" borderId="26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right" wrapText="1"/>
    </xf>
    <xf numFmtId="49" fontId="7" fillId="0" borderId="9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180" fontId="5" fillId="0" borderId="0" xfId="15" applyNumberFormat="1" applyFont="1" applyAlignment="1">
      <alignment horizontal="center"/>
    </xf>
    <xf numFmtId="0" fontId="5" fillId="0" borderId="27" xfId="0" applyFont="1" applyBorder="1" applyAlignment="1">
      <alignment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180" fontId="5" fillId="0" borderId="3" xfId="15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180" fontId="5" fillId="0" borderId="6" xfId="15" applyNumberFormat="1" applyFont="1" applyBorder="1" applyAlignment="1">
      <alignment horizontal="center" vertical="top" wrapText="1"/>
    </xf>
    <xf numFmtId="180" fontId="6" fillId="0" borderId="6" xfId="15" applyNumberFormat="1" applyFont="1" applyBorder="1" applyAlignment="1">
      <alignment horizontal="center" vertical="top" wrapText="1"/>
    </xf>
    <xf numFmtId="180" fontId="7" fillId="0" borderId="6" xfId="15" applyNumberFormat="1" applyFont="1" applyBorder="1" applyAlignment="1">
      <alignment horizontal="center" vertical="top" wrapText="1"/>
    </xf>
    <xf numFmtId="0" fontId="5" fillId="0" borderId="19" xfId="0" applyFont="1" applyBorder="1" applyAlignment="1">
      <alignment vertical="top" wrapText="1"/>
    </xf>
    <xf numFmtId="180" fontId="6" fillId="0" borderId="17" xfId="15" applyNumberFormat="1" applyFont="1" applyBorder="1" applyAlignment="1">
      <alignment horizontal="center" vertical="top" wrapText="1"/>
    </xf>
    <xf numFmtId="0" fontId="5" fillId="0" borderId="3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0" fontId="3" fillId="0" borderId="0" xfId="15" applyNumberFormat="1" applyFont="1" applyAlignment="1">
      <alignment/>
    </xf>
    <xf numFmtId="0" fontId="3" fillId="0" borderId="31" xfId="0" applyFont="1" applyBorder="1" applyAlignment="1">
      <alignment horizontal="center" vertical="top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5" fillId="0" borderId="8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180" fontId="5" fillId="0" borderId="0" xfId="15" applyNumberFormat="1" applyFont="1" applyAlignment="1">
      <alignment horizontal="center" vertical="top"/>
    </xf>
    <xf numFmtId="180" fontId="5" fillId="0" borderId="6" xfId="15" applyNumberFormat="1" applyFont="1" applyBorder="1" applyAlignment="1">
      <alignment horizontal="center" vertical="top"/>
    </xf>
    <xf numFmtId="180" fontId="6" fillId="0" borderId="6" xfId="15" applyNumberFormat="1" applyFont="1" applyBorder="1" applyAlignment="1">
      <alignment horizontal="center" vertical="top"/>
    </xf>
    <xf numFmtId="180" fontId="11" fillId="0" borderId="26" xfId="15" applyNumberFormat="1" applyFont="1" applyBorder="1" applyAlignment="1">
      <alignment horizontal="center" vertical="top" wrapText="1"/>
    </xf>
    <xf numFmtId="180" fontId="7" fillId="0" borderId="6" xfId="15" applyNumberFormat="1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 wrapText="1"/>
    </xf>
    <xf numFmtId="180" fontId="6" fillId="0" borderId="0" xfId="15" applyNumberFormat="1" applyFont="1" applyAlignment="1">
      <alignment horizontal="center" vertical="top"/>
    </xf>
    <xf numFmtId="49" fontId="6" fillId="0" borderId="0" xfId="0" applyNumberFormat="1" applyFont="1" applyAlignment="1">
      <alignment/>
    </xf>
    <xf numFmtId="49" fontId="6" fillId="0" borderId="5" xfId="0" applyNumberFormat="1" applyFont="1" applyBorder="1" applyAlignment="1">
      <alignment vertical="top" wrapText="1"/>
    </xf>
    <xf numFmtId="49" fontId="7" fillId="0" borderId="5" xfId="0" applyNumberFormat="1" applyFont="1" applyBorder="1" applyAlignment="1">
      <alignment vertical="top" wrapText="1"/>
    </xf>
    <xf numFmtId="49" fontId="7" fillId="0" borderId="9" xfId="0" applyNumberFormat="1" applyFont="1" applyBorder="1" applyAlignment="1">
      <alignment vertical="top" wrapText="1"/>
    </xf>
    <xf numFmtId="49" fontId="7" fillId="0" borderId="12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49" fontId="7" fillId="0" borderId="11" xfId="0" applyNumberFormat="1" applyFont="1" applyBorder="1" applyAlignment="1">
      <alignment vertical="top" wrapText="1"/>
    </xf>
    <xf numFmtId="49" fontId="6" fillId="0" borderId="11" xfId="0" applyNumberFormat="1" applyFont="1" applyBorder="1" applyAlignment="1">
      <alignment vertical="top" wrapText="1"/>
    </xf>
    <xf numFmtId="0" fontId="9" fillId="0" borderId="5" xfId="0" applyFont="1" applyBorder="1" applyAlignment="1">
      <alignment horizontal="center" vertical="top" wrapText="1"/>
    </xf>
    <xf numFmtId="0" fontId="6" fillId="0" borderId="19" xfId="0" applyFont="1" applyBorder="1" applyAlignment="1">
      <alignment vertical="top" wrapText="1"/>
    </xf>
    <xf numFmtId="49" fontId="7" fillId="0" borderId="13" xfId="0" applyNumberFormat="1" applyFont="1" applyBorder="1" applyAlignment="1">
      <alignment vertical="top" wrapText="1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right"/>
    </xf>
    <xf numFmtId="180" fontId="5" fillId="0" borderId="0" xfId="15" applyNumberFormat="1" applyFont="1" applyAlignment="1">
      <alignment horizontal="left"/>
    </xf>
    <xf numFmtId="180" fontId="5" fillId="0" borderId="33" xfId="15" applyNumberFormat="1" applyFont="1" applyBorder="1" applyAlignment="1">
      <alignment horizontal="center" vertical="top" wrapText="1"/>
    </xf>
    <xf numFmtId="180" fontId="5" fillId="0" borderId="0" xfId="15" applyNumberFormat="1" applyFont="1" applyAlignment="1">
      <alignment horizontal="left" vertical="top"/>
    </xf>
    <xf numFmtId="49" fontId="9" fillId="0" borderId="9" xfId="0" applyNumberFormat="1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vertical="top" wrapText="1"/>
    </xf>
    <xf numFmtId="180" fontId="6" fillId="0" borderId="26" xfId="15" applyNumberFormat="1" applyFont="1" applyBorder="1" applyAlignment="1">
      <alignment horizontal="center" vertical="top" wrapText="1"/>
    </xf>
    <xf numFmtId="180" fontId="11" fillId="0" borderId="6" xfId="15" applyNumberFormat="1" applyFont="1" applyBorder="1" applyAlignment="1">
      <alignment horizontal="center" vertical="top" wrapText="1"/>
    </xf>
    <xf numFmtId="180" fontId="11" fillId="0" borderId="6" xfId="15" applyNumberFormat="1" applyFont="1" applyBorder="1" applyAlignment="1">
      <alignment horizontal="center" vertical="top"/>
    </xf>
    <xf numFmtId="180" fontId="7" fillId="0" borderId="6" xfId="15" applyNumberFormat="1" applyFont="1" applyBorder="1" applyAlignment="1">
      <alignment vertical="top"/>
    </xf>
    <xf numFmtId="0" fontId="10" fillId="0" borderId="9" xfId="0" applyFont="1" applyBorder="1" applyAlignment="1">
      <alignment horizontal="justify" vertical="top" wrapText="1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2" xfId="0" applyNumberFormat="1" applyFont="1" applyBorder="1" applyAlignment="1">
      <alignment vertical="top" wrapText="1"/>
    </xf>
    <xf numFmtId="0" fontId="12" fillId="0" borderId="2" xfId="0" applyFont="1" applyBorder="1" applyAlignment="1">
      <alignment horizontal="center" vertical="top" wrapText="1"/>
    </xf>
    <xf numFmtId="180" fontId="12" fillId="0" borderId="3" xfId="15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180" fontId="5" fillId="0" borderId="0" xfId="15" applyNumberFormat="1" applyFont="1" applyAlignment="1">
      <alignment vertical="top"/>
    </xf>
    <xf numFmtId="180" fontId="5" fillId="0" borderId="6" xfId="15" applyNumberFormat="1" applyFont="1" applyBorder="1" applyAlignment="1">
      <alignment vertical="top"/>
    </xf>
    <xf numFmtId="180" fontId="5" fillId="0" borderId="33" xfId="15" applyNumberFormat="1" applyFont="1" applyBorder="1" applyAlignment="1">
      <alignment vertical="top"/>
    </xf>
    <xf numFmtId="0" fontId="3" fillId="0" borderId="5" xfId="0" applyFont="1" applyBorder="1" applyAlignment="1">
      <alignment horizontal="left" vertical="center" wrapText="1"/>
    </xf>
    <xf numFmtId="180" fontId="5" fillId="0" borderId="33" xfId="15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horizontal="left" vertical="center"/>
    </xf>
    <xf numFmtId="3" fontId="10" fillId="0" borderId="0" xfId="15" applyNumberFormat="1" applyFont="1" applyAlignment="1">
      <alignment horizontal="center" vertical="center"/>
    </xf>
    <xf numFmtId="3" fontId="10" fillId="0" borderId="0" xfId="0" applyNumberFormat="1" applyFont="1" applyAlignment="1">
      <alignment horizontal="left" vertical="center"/>
    </xf>
    <xf numFmtId="180" fontId="10" fillId="0" borderId="0" xfId="15" applyNumberFormat="1" applyFont="1" applyAlignment="1">
      <alignment vertical="center"/>
    </xf>
    <xf numFmtId="0" fontId="13" fillId="0" borderId="0" xfId="0" applyFont="1" applyAlignment="1">
      <alignment vertical="center"/>
    </xf>
    <xf numFmtId="180" fontId="10" fillId="0" borderId="0" xfId="15" applyNumberFormat="1" applyFont="1" applyAlignment="1">
      <alignment horizontal="center" vertical="center"/>
    </xf>
    <xf numFmtId="180" fontId="10" fillId="0" borderId="0" xfId="0" applyNumberFormat="1" applyFont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left" vertical="center" wrapText="1"/>
    </xf>
    <xf numFmtId="3" fontId="10" fillId="0" borderId="5" xfId="15" applyNumberFormat="1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180" fontId="10" fillId="0" borderId="5" xfId="15" applyNumberFormat="1" applyFont="1" applyBorder="1" applyAlignment="1">
      <alignment vertical="center" wrapText="1"/>
    </xf>
    <xf numFmtId="3" fontId="10" fillId="0" borderId="9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justify" vertical="center" wrapText="1"/>
    </xf>
    <xf numFmtId="3" fontId="10" fillId="0" borderId="12" xfId="15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justify" vertical="center" wrapText="1"/>
    </xf>
    <xf numFmtId="0" fontId="10" fillId="0" borderId="37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center" vertical="center" wrapText="1"/>
    </xf>
    <xf numFmtId="3" fontId="4" fillId="0" borderId="37" xfId="15" applyNumberFormat="1" applyFont="1" applyBorder="1" applyAlignment="1">
      <alignment horizontal="center" vertical="center" wrapText="1"/>
    </xf>
    <xf numFmtId="180" fontId="4" fillId="0" borderId="37" xfId="15" applyNumberFormat="1" applyFont="1" applyBorder="1" applyAlignment="1">
      <alignment horizontal="center" vertical="center" wrapText="1"/>
    </xf>
    <xf numFmtId="180" fontId="4" fillId="0" borderId="37" xfId="15" applyNumberFormat="1" applyFont="1" applyBorder="1" applyAlignment="1">
      <alignment vertical="center" wrapText="1"/>
    </xf>
    <xf numFmtId="180" fontId="4" fillId="0" borderId="38" xfId="15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justify" vertical="center" wrapText="1"/>
    </xf>
    <xf numFmtId="0" fontId="17" fillId="0" borderId="41" xfId="0" applyFont="1" applyBorder="1" applyAlignment="1">
      <alignment horizontal="left" vertical="center" wrapText="1"/>
    </xf>
    <xf numFmtId="0" fontId="17" fillId="0" borderId="41" xfId="0" applyFont="1" applyBorder="1" applyAlignment="1">
      <alignment horizontal="center" vertical="center" wrapText="1"/>
    </xf>
    <xf numFmtId="3" fontId="17" fillId="0" borderId="41" xfId="15" applyNumberFormat="1" applyFont="1" applyBorder="1" applyAlignment="1">
      <alignment horizontal="center" vertical="center" wrapText="1"/>
    </xf>
    <xf numFmtId="180" fontId="17" fillId="0" borderId="41" xfId="15" applyNumberFormat="1" applyFont="1" applyBorder="1" applyAlignment="1">
      <alignment horizontal="center" vertical="center" wrapText="1"/>
    </xf>
    <xf numFmtId="180" fontId="17" fillId="0" borderId="41" xfId="15" applyNumberFormat="1" applyFont="1" applyBorder="1" applyAlignment="1">
      <alignment vertical="center" wrapText="1"/>
    </xf>
    <xf numFmtId="0" fontId="4" fillId="0" borderId="3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3" fontId="10" fillId="0" borderId="11" xfId="15" applyNumberFormat="1" applyFont="1" applyBorder="1" applyAlignment="1">
      <alignment horizontal="center" vertical="center" wrapText="1"/>
    </xf>
    <xf numFmtId="180" fontId="10" fillId="0" borderId="34" xfId="15" applyNumberFormat="1" applyFont="1" applyBorder="1" applyAlignment="1">
      <alignment horizontal="center" vertical="center" wrapText="1"/>
    </xf>
    <xf numFmtId="180" fontId="10" fillId="0" borderId="11" xfId="15" applyNumberFormat="1" applyFont="1" applyBorder="1" applyAlignment="1">
      <alignment vertical="center" wrapText="1"/>
    </xf>
    <xf numFmtId="180" fontId="10" fillId="0" borderId="12" xfId="15" applyNumberFormat="1" applyFont="1" applyBorder="1" applyAlignment="1">
      <alignment horizontal="center" vertical="center" wrapText="1"/>
    </xf>
    <xf numFmtId="180" fontId="10" fillId="0" borderId="42" xfId="15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80" fontId="10" fillId="0" borderId="5" xfId="15" applyNumberFormat="1" applyFont="1" applyBorder="1" applyAlignment="1">
      <alignment horizontal="center" vertical="center" wrapText="1"/>
    </xf>
    <xf numFmtId="180" fontId="10" fillId="0" borderId="6" xfId="15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center" vertical="center" wrapText="1"/>
    </xf>
    <xf numFmtId="180" fontId="10" fillId="0" borderId="43" xfId="15" applyNumberFormat="1" applyFont="1" applyBorder="1" applyAlignment="1">
      <alignment horizontal="center" vertical="center" wrapText="1"/>
    </xf>
    <xf numFmtId="180" fontId="10" fillId="0" borderId="9" xfId="15" applyNumberFormat="1" applyFont="1" applyBorder="1" applyAlignment="1">
      <alignment horizontal="center" vertical="center" wrapText="1"/>
    </xf>
    <xf numFmtId="3" fontId="10" fillId="0" borderId="9" xfId="15" applyNumberFormat="1" applyFont="1" applyBorder="1" applyAlignment="1">
      <alignment horizontal="center" vertical="center" wrapText="1"/>
    </xf>
    <xf numFmtId="180" fontId="10" fillId="0" borderId="33" xfId="15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180" fontId="10" fillId="0" borderId="9" xfId="15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80" fontId="10" fillId="0" borderId="18" xfId="15" applyNumberFormat="1" applyFont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3" fontId="10" fillId="0" borderId="33" xfId="0" applyNumberFormat="1" applyFont="1" applyFill="1" applyBorder="1" applyAlignment="1">
      <alignment horizontal="right" vertical="center" wrapText="1"/>
    </xf>
    <xf numFmtId="0" fontId="16" fillId="0" borderId="5" xfId="0" applyFont="1" applyBorder="1" applyAlignment="1">
      <alignment horizontal="justify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 wrapText="1"/>
    </xf>
    <xf numFmtId="3" fontId="17" fillId="0" borderId="5" xfId="15" applyNumberFormat="1" applyFont="1" applyBorder="1" applyAlignment="1">
      <alignment horizontal="center" vertical="center" wrapText="1"/>
    </xf>
    <xf numFmtId="180" fontId="17" fillId="0" borderId="5" xfId="15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80" fontId="18" fillId="0" borderId="5" xfId="15" applyNumberFormat="1" applyFont="1" applyBorder="1" applyAlignment="1">
      <alignment vertical="center" wrapText="1"/>
    </xf>
    <xf numFmtId="3" fontId="10" fillId="0" borderId="5" xfId="0" applyNumberFormat="1" applyFont="1" applyBorder="1" applyAlignment="1">
      <alignment horizontal="right" vertical="center" wrapText="1"/>
    </xf>
    <xf numFmtId="4" fontId="10" fillId="0" borderId="5" xfId="0" applyNumberFormat="1" applyFont="1" applyBorder="1" applyAlignment="1">
      <alignment horizontal="right" vertical="center" wrapText="1"/>
    </xf>
    <xf numFmtId="180" fontId="10" fillId="0" borderId="6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horizontal="justify" vertical="center" wrapText="1"/>
    </xf>
    <xf numFmtId="3" fontId="10" fillId="0" borderId="11" xfId="0" applyNumberFormat="1" applyFont="1" applyBorder="1" applyAlignment="1">
      <alignment horizontal="right" vertical="center" wrapText="1"/>
    </xf>
    <xf numFmtId="4" fontId="10" fillId="0" borderId="11" xfId="0" applyNumberFormat="1" applyFont="1" applyBorder="1" applyAlignment="1">
      <alignment horizontal="right" vertical="center" wrapText="1"/>
    </xf>
    <xf numFmtId="180" fontId="10" fillId="0" borderId="26" xfId="0" applyNumberFormat="1" applyFont="1" applyBorder="1" applyAlignment="1">
      <alignment horizontal="right" vertical="center" wrapText="1"/>
    </xf>
    <xf numFmtId="3" fontId="10" fillId="0" borderId="9" xfId="0" applyNumberFormat="1" applyFont="1" applyBorder="1" applyAlignment="1">
      <alignment horizontal="right" vertical="center" wrapText="1"/>
    </xf>
    <xf numFmtId="180" fontId="10" fillId="0" borderId="33" xfId="0" applyNumberFormat="1" applyFont="1" applyBorder="1" applyAlignment="1">
      <alignment horizontal="right" vertical="center" wrapText="1"/>
    </xf>
    <xf numFmtId="3" fontId="10" fillId="0" borderId="43" xfId="0" applyNumberFormat="1" applyFont="1" applyBorder="1" applyAlignment="1">
      <alignment horizontal="right" vertical="center" wrapText="1"/>
    </xf>
    <xf numFmtId="3" fontId="17" fillId="0" borderId="18" xfId="0" applyNumberFormat="1" applyFont="1" applyBorder="1" applyAlignment="1">
      <alignment horizontal="right" vertical="center" wrapText="1"/>
    </xf>
    <xf numFmtId="180" fontId="17" fillId="0" borderId="5" xfId="15" applyNumberFormat="1" applyFont="1" applyBorder="1" applyAlignment="1">
      <alignment vertical="center" wrapText="1"/>
    </xf>
    <xf numFmtId="3" fontId="17" fillId="0" borderId="5" xfId="0" applyNumberFormat="1" applyFont="1" applyBorder="1" applyAlignment="1">
      <alignment horizontal="right" vertical="center" wrapText="1"/>
    </xf>
    <xf numFmtId="3" fontId="10" fillId="0" borderId="18" xfId="0" applyNumberFormat="1" applyFont="1" applyBorder="1" applyAlignment="1">
      <alignment horizontal="right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justify" vertical="center" wrapText="1"/>
    </xf>
    <xf numFmtId="0" fontId="4" fillId="0" borderId="37" xfId="0" applyFont="1" applyBorder="1" applyAlignment="1">
      <alignment horizontal="left" vertical="center" wrapText="1"/>
    </xf>
    <xf numFmtId="3" fontId="4" fillId="0" borderId="36" xfId="0" applyNumberFormat="1" applyFont="1" applyBorder="1" applyAlignment="1">
      <alignment horizontal="right" vertical="center" wrapText="1"/>
    </xf>
    <xf numFmtId="3" fontId="4" fillId="0" borderId="37" xfId="0" applyNumberFormat="1" applyFont="1" applyBorder="1" applyAlignment="1">
      <alignment horizontal="right" vertical="center" wrapText="1"/>
    </xf>
    <xf numFmtId="3" fontId="10" fillId="0" borderId="37" xfId="0" applyNumberFormat="1" applyFont="1" applyBorder="1" applyAlignment="1">
      <alignment horizontal="right" vertical="center" wrapText="1"/>
    </xf>
    <xf numFmtId="180" fontId="10" fillId="0" borderId="38" xfId="0" applyNumberFormat="1" applyFont="1" applyBorder="1" applyAlignment="1">
      <alignment horizontal="right" vertical="center" wrapText="1"/>
    </xf>
    <xf numFmtId="0" fontId="4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justify" vertical="center" wrapText="1"/>
    </xf>
    <xf numFmtId="0" fontId="10" fillId="0" borderId="46" xfId="0" applyFont="1" applyBorder="1" applyAlignment="1">
      <alignment horizontal="left" vertical="center" wrapText="1"/>
    </xf>
    <xf numFmtId="3" fontId="10" fillId="0" borderId="46" xfId="15" applyNumberFormat="1" applyFont="1" applyBorder="1" applyAlignment="1">
      <alignment horizontal="center" vertical="center" wrapText="1"/>
    </xf>
    <xf numFmtId="3" fontId="10" fillId="0" borderId="45" xfId="0" applyNumberFormat="1" applyFont="1" applyBorder="1" applyAlignment="1">
      <alignment horizontal="right" vertical="center" wrapText="1"/>
    </xf>
    <xf numFmtId="180" fontId="10" fillId="0" borderId="46" xfId="15" applyNumberFormat="1" applyFont="1" applyBorder="1" applyAlignment="1">
      <alignment vertical="center" wrapText="1"/>
    </xf>
    <xf numFmtId="3" fontId="10" fillId="0" borderId="46" xfId="0" applyNumberFormat="1" applyFont="1" applyBorder="1" applyAlignment="1">
      <alignment horizontal="right" vertical="center" wrapText="1"/>
    </xf>
    <xf numFmtId="3" fontId="10" fillId="0" borderId="12" xfId="0" applyNumberFormat="1" applyFont="1" applyBorder="1" applyAlignment="1">
      <alignment horizontal="right" vertical="center" wrapText="1"/>
    </xf>
    <xf numFmtId="4" fontId="10" fillId="0" borderId="12" xfId="0" applyNumberFormat="1" applyFont="1" applyBorder="1" applyAlignment="1">
      <alignment horizontal="right" vertical="center" wrapText="1"/>
    </xf>
    <xf numFmtId="180" fontId="10" fillId="0" borderId="42" xfId="0" applyNumberFormat="1" applyFont="1" applyBorder="1" applyAlignment="1">
      <alignment horizontal="right" vertical="center" wrapText="1"/>
    </xf>
    <xf numFmtId="3" fontId="10" fillId="0" borderId="37" xfId="15" applyNumberFormat="1" applyFont="1" applyBorder="1" applyAlignment="1">
      <alignment horizontal="center" vertical="center" wrapText="1"/>
    </xf>
    <xf numFmtId="180" fontId="10" fillId="0" borderId="37" xfId="15" applyNumberFormat="1" applyFont="1" applyBorder="1" applyAlignment="1">
      <alignment horizontal="center" vertical="center" wrapText="1"/>
    </xf>
    <xf numFmtId="180" fontId="10" fillId="0" borderId="38" xfId="15" applyNumberFormat="1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3" fontId="10" fillId="0" borderId="41" xfId="15" applyNumberFormat="1" applyFont="1" applyBorder="1" applyAlignment="1">
      <alignment horizontal="center" vertical="center" wrapText="1"/>
    </xf>
    <xf numFmtId="180" fontId="10" fillId="0" borderId="41" xfId="15" applyNumberFormat="1" applyFont="1" applyBorder="1" applyAlignment="1">
      <alignment vertical="center" wrapText="1"/>
    </xf>
    <xf numFmtId="3" fontId="10" fillId="0" borderId="41" xfId="0" applyNumberFormat="1" applyFont="1" applyBorder="1" applyAlignment="1">
      <alignment horizontal="right" vertical="center" wrapText="1"/>
    </xf>
    <xf numFmtId="4" fontId="10" fillId="0" borderId="41" xfId="0" applyNumberFormat="1" applyFont="1" applyBorder="1" applyAlignment="1">
      <alignment horizontal="right" vertical="center" wrapText="1"/>
    </xf>
    <xf numFmtId="180" fontId="10" fillId="0" borderId="47" xfId="0" applyNumberFormat="1" applyFont="1" applyBorder="1" applyAlignment="1">
      <alignment horizontal="right" vertical="center" wrapText="1"/>
    </xf>
    <xf numFmtId="0" fontId="10" fillId="0" borderId="9" xfId="0" applyFont="1" applyBorder="1" applyAlignment="1">
      <alignment vertical="center" wrapText="1"/>
    </xf>
    <xf numFmtId="180" fontId="10" fillId="0" borderId="9" xfId="15" applyNumberFormat="1" applyFont="1" applyBorder="1" applyAlignment="1">
      <alignment horizontal="right" vertical="center" wrapText="1"/>
    </xf>
    <xf numFmtId="0" fontId="10" fillId="0" borderId="37" xfId="0" applyFont="1" applyBorder="1" applyAlignment="1">
      <alignment vertical="center"/>
    </xf>
    <xf numFmtId="0" fontId="10" fillId="0" borderId="37" xfId="0" applyFont="1" applyBorder="1" applyAlignment="1">
      <alignment vertical="center" wrapText="1"/>
    </xf>
    <xf numFmtId="3" fontId="10" fillId="0" borderId="36" xfId="0" applyNumberFormat="1" applyFont="1" applyBorder="1" applyAlignment="1">
      <alignment horizontal="right" vertical="center" wrapText="1"/>
    </xf>
    <xf numFmtId="180" fontId="4" fillId="0" borderId="37" xfId="15" applyNumberFormat="1" applyFont="1" applyBorder="1" applyAlignment="1">
      <alignment horizontal="right" vertical="center" wrapText="1"/>
    </xf>
    <xf numFmtId="180" fontId="4" fillId="0" borderId="38" xfId="0" applyNumberFormat="1" applyFont="1" applyBorder="1" applyAlignment="1">
      <alignment horizontal="right" vertical="center" wrapText="1"/>
    </xf>
    <xf numFmtId="0" fontId="10" fillId="0" borderId="12" xfId="0" applyFont="1" applyBorder="1" applyAlignment="1">
      <alignment vertical="center" wrapText="1"/>
    </xf>
    <xf numFmtId="3" fontId="10" fillId="0" borderId="34" xfId="0" applyNumberFormat="1" applyFont="1" applyBorder="1" applyAlignment="1">
      <alignment horizontal="right" vertical="center" wrapText="1"/>
    </xf>
    <xf numFmtId="0" fontId="10" fillId="0" borderId="22" xfId="0" applyFont="1" applyBorder="1" applyAlignment="1">
      <alignment horizontal="center" vertical="center" wrapText="1"/>
    </xf>
    <xf numFmtId="180" fontId="10" fillId="0" borderId="11" xfId="15" applyNumberFormat="1" applyFont="1" applyBorder="1" applyAlignment="1">
      <alignment horizontal="center" vertical="center" wrapText="1"/>
    </xf>
    <xf numFmtId="180" fontId="10" fillId="0" borderId="26" xfId="15" applyNumberFormat="1" applyFont="1" applyBorder="1" applyAlignment="1">
      <alignment horizontal="center" vertical="center" wrapText="1"/>
    </xf>
    <xf numFmtId="180" fontId="4" fillId="0" borderId="43" xfId="15" applyNumberFormat="1" applyFont="1" applyBorder="1" applyAlignment="1">
      <alignment horizontal="center" vertical="center" wrapText="1"/>
    </xf>
    <xf numFmtId="3" fontId="4" fillId="0" borderId="9" xfId="15" applyNumberFormat="1" applyFont="1" applyBorder="1" applyAlignment="1">
      <alignment horizontal="center" vertical="center" wrapText="1"/>
    </xf>
    <xf numFmtId="180" fontId="4" fillId="0" borderId="36" xfId="15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12" xfId="15" applyNumberFormat="1" applyFont="1" applyBorder="1" applyAlignment="1">
      <alignment horizontal="center" vertical="center" wrapText="1"/>
    </xf>
    <xf numFmtId="3" fontId="4" fillId="0" borderId="13" xfId="15" applyNumberFormat="1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3" fillId="0" borderId="0" xfId="0" applyFont="1" applyAlignment="1">
      <alignment horizontal="justify" vertical="center"/>
    </xf>
    <xf numFmtId="3" fontId="13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vertical="center"/>
    </xf>
    <xf numFmtId="180" fontId="13" fillId="0" borderId="0" xfId="0" applyNumberFormat="1" applyFont="1" applyAlignment="1">
      <alignment vertical="center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3" fontId="13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80" fontId="10" fillId="0" borderId="21" xfId="15" applyNumberFormat="1" applyFont="1" applyBorder="1" applyAlignment="1">
      <alignment horizontal="center" vertical="center" wrapText="1"/>
    </xf>
    <xf numFmtId="0" fontId="10" fillId="0" borderId="48" xfId="0" applyFont="1" applyBorder="1" applyAlignment="1">
      <alignment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justify" vertical="center" wrapText="1"/>
    </xf>
    <xf numFmtId="3" fontId="4" fillId="0" borderId="51" xfId="15" applyNumberFormat="1" applyFont="1" applyBorder="1" applyAlignment="1">
      <alignment horizontal="center" vertical="center" wrapText="1"/>
    </xf>
    <xf numFmtId="180" fontId="4" fillId="0" borderId="51" xfId="15" applyNumberFormat="1" applyFont="1" applyBorder="1" applyAlignment="1">
      <alignment horizontal="center" vertical="center" wrapText="1"/>
    </xf>
    <xf numFmtId="180" fontId="4" fillId="0" borderId="52" xfId="15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top" wrapText="1"/>
    </xf>
    <xf numFmtId="0" fontId="19" fillId="0" borderId="12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180" fontId="13" fillId="0" borderId="12" xfId="15" applyNumberFormat="1" applyFont="1" applyBorder="1" applyAlignment="1">
      <alignment wrapText="1"/>
    </xf>
    <xf numFmtId="180" fontId="13" fillId="0" borderId="12" xfId="15" applyNumberFormat="1" applyFont="1" applyBorder="1" applyAlignment="1">
      <alignment/>
    </xf>
    <xf numFmtId="180" fontId="13" fillId="0" borderId="12" xfId="0" applyNumberFormat="1" applyFont="1" applyBorder="1" applyAlignment="1">
      <alignment/>
    </xf>
    <xf numFmtId="180" fontId="13" fillId="0" borderId="22" xfId="0" applyNumberFormat="1" applyFont="1" applyBorder="1" applyAlignment="1">
      <alignment/>
    </xf>
    <xf numFmtId="180" fontId="13" fillId="0" borderId="22" xfId="15" applyNumberFormat="1" applyFont="1" applyBorder="1" applyAlignment="1">
      <alignment/>
    </xf>
    <xf numFmtId="0" fontId="13" fillId="0" borderId="43" xfId="0" applyFont="1" applyBorder="1" applyAlignment="1">
      <alignment/>
    </xf>
    <xf numFmtId="0" fontId="13" fillId="0" borderId="9" xfId="0" applyFont="1" applyBorder="1" applyAlignment="1">
      <alignment/>
    </xf>
    <xf numFmtId="0" fontId="13" fillId="0" borderId="5" xfId="0" applyFont="1" applyBorder="1" applyAlignment="1">
      <alignment/>
    </xf>
    <xf numFmtId="0" fontId="19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180" fontId="13" fillId="0" borderId="0" xfId="15" applyNumberFormat="1" applyFont="1" applyBorder="1" applyAlignment="1">
      <alignment wrapText="1"/>
    </xf>
    <xf numFmtId="180" fontId="13" fillId="0" borderId="0" xfId="15" applyNumberFormat="1" applyFont="1" applyBorder="1" applyAlignment="1">
      <alignment/>
    </xf>
    <xf numFmtId="180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5" xfId="0" applyFont="1" applyBorder="1" applyAlignment="1">
      <alignment/>
    </xf>
    <xf numFmtId="180" fontId="13" fillId="0" borderId="5" xfId="15" applyNumberFormat="1" applyFont="1" applyBorder="1" applyAlignment="1">
      <alignment/>
    </xf>
    <xf numFmtId="180" fontId="13" fillId="0" borderId="18" xfId="15" applyNumberFormat="1" applyFont="1" applyBorder="1" applyAlignment="1">
      <alignment/>
    </xf>
    <xf numFmtId="0" fontId="13" fillId="0" borderId="9" xfId="0" applyFont="1" applyBorder="1" applyAlignment="1">
      <alignment horizontal="center" vertical="center" wrapText="1"/>
    </xf>
    <xf numFmtId="180" fontId="13" fillId="0" borderId="5" xfId="15" applyNumberFormat="1" applyFont="1" applyBorder="1" applyAlignment="1">
      <alignment horizontal="center" vertical="center" wrapText="1"/>
    </xf>
    <xf numFmtId="180" fontId="13" fillId="0" borderId="5" xfId="0" applyNumberFormat="1" applyFont="1" applyBorder="1" applyAlignment="1">
      <alignment horizontal="center" vertical="center" wrapText="1"/>
    </xf>
    <xf numFmtId="180" fontId="13" fillId="0" borderId="23" xfId="15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3" fontId="13" fillId="0" borderId="5" xfId="0" applyNumberFormat="1" applyFont="1" applyBorder="1" applyAlignment="1">
      <alignment horizontal="right" wrapText="1"/>
    </xf>
    <xf numFmtId="180" fontId="13" fillId="0" borderId="5" xfId="15" applyNumberFormat="1" applyFont="1" applyBorder="1" applyAlignment="1">
      <alignment wrapText="1"/>
    </xf>
    <xf numFmtId="180" fontId="13" fillId="0" borderId="5" xfId="15" applyNumberFormat="1" applyFont="1" applyBorder="1" applyAlignment="1">
      <alignment horizontal="center" wrapText="1"/>
    </xf>
    <xf numFmtId="180" fontId="19" fillId="0" borderId="5" xfId="15" applyNumberFormat="1" applyFont="1" applyBorder="1" applyAlignment="1">
      <alignment horizontal="center" wrapText="1"/>
    </xf>
    <xf numFmtId="180" fontId="19" fillId="0" borderId="5" xfId="15" applyNumberFormat="1" applyFont="1" applyBorder="1" applyAlignment="1">
      <alignment horizontal="center"/>
    </xf>
    <xf numFmtId="180" fontId="19" fillId="0" borderId="5" xfId="0" applyNumberFormat="1" applyFont="1" applyBorder="1" applyAlignment="1">
      <alignment horizontal="center"/>
    </xf>
    <xf numFmtId="180" fontId="19" fillId="0" borderId="23" xfId="15" applyNumberFormat="1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3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3" fontId="13" fillId="0" borderId="5" xfId="0" applyNumberFormat="1" applyFont="1" applyBorder="1" applyAlignment="1">
      <alignment horizontal="right" vertical="top" wrapText="1"/>
    </xf>
    <xf numFmtId="180" fontId="13" fillId="0" borderId="5" xfId="15" applyNumberFormat="1" applyFont="1" applyBorder="1" applyAlignment="1">
      <alignment horizontal="center" vertical="top" wrapText="1"/>
    </xf>
    <xf numFmtId="180" fontId="13" fillId="0" borderId="5" xfId="15" applyNumberFormat="1" applyFont="1" applyBorder="1" applyAlignment="1">
      <alignment vertical="top" wrapText="1"/>
    </xf>
    <xf numFmtId="180" fontId="13" fillId="0" borderId="5" xfId="15" applyNumberFormat="1" applyFont="1" applyBorder="1" applyAlignment="1">
      <alignment vertical="top"/>
    </xf>
    <xf numFmtId="180" fontId="13" fillId="0" borderId="5" xfId="15" applyNumberFormat="1" applyFont="1" applyBorder="1" applyAlignment="1">
      <alignment horizontal="right" vertical="top"/>
    </xf>
    <xf numFmtId="180" fontId="13" fillId="0" borderId="23" xfId="15" applyNumberFormat="1" applyFont="1" applyBorder="1" applyAlignment="1">
      <alignment horizontal="right" vertical="top"/>
    </xf>
    <xf numFmtId="0" fontId="13" fillId="0" borderId="5" xfId="0" applyFont="1" applyBorder="1" applyAlignment="1">
      <alignment vertical="top"/>
    </xf>
    <xf numFmtId="0" fontId="13" fillId="0" borderId="6" xfId="0" applyFont="1" applyBorder="1" applyAlignment="1">
      <alignment vertical="top"/>
    </xf>
    <xf numFmtId="0" fontId="13" fillId="0" borderId="9" xfId="0" applyFont="1" applyBorder="1" applyAlignment="1">
      <alignment horizontal="left" vertical="center" wrapText="1"/>
    </xf>
    <xf numFmtId="3" fontId="13" fillId="0" borderId="9" xfId="0" applyNumberFormat="1" applyFont="1" applyBorder="1" applyAlignment="1">
      <alignment horizontal="right" vertical="top" wrapText="1"/>
    </xf>
    <xf numFmtId="180" fontId="13" fillId="0" borderId="9" xfId="15" applyNumberFormat="1" applyFont="1" applyBorder="1" applyAlignment="1">
      <alignment horizontal="center" vertical="top" wrapText="1"/>
    </xf>
    <xf numFmtId="180" fontId="13" fillId="0" borderId="9" xfId="15" applyNumberFormat="1" applyFont="1" applyBorder="1" applyAlignment="1">
      <alignment vertical="top" wrapText="1"/>
    </xf>
    <xf numFmtId="180" fontId="13" fillId="0" borderId="9" xfId="15" applyNumberFormat="1" applyFont="1" applyBorder="1" applyAlignment="1">
      <alignment vertical="top"/>
    </xf>
    <xf numFmtId="180" fontId="13" fillId="0" borderId="9" xfId="15" applyNumberFormat="1" applyFont="1" applyBorder="1" applyAlignment="1">
      <alignment horizontal="right" vertical="top"/>
    </xf>
    <xf numFmtId="180" fontId="13" fillId="0" borderId="53" xfId="15" applyNumberFormat="1" applyFont="1" applyBorder="1" applyAlignment="1">
      <alignment horizontal="right" vertical="top"/>
    </xf>
    <xf numFmtId="0" fontId="13" fillId="0" borderId="9" xfId="0" applyFont="1" applyBorder="1" applyAlignment="1">
      <alignment vertical="top"/>
    </xf>
    <xf numFmtId="180" fontId="13" fillId="0" borderId="33" xfId="15" applyNumberFormat="1" applyFont="1" applyBorder="1" applyAlignment="1">
      <alignment vertical="top"/>
    </xf>
    <xf numFmtId="3" fontId="13" fillId="0" borderId="5" xfId="0" applyNumberFormat="1" applyFont="1" applyBorder="1" applyAlignment="1">
      <alignment horizontal="center" vertical="top" wrapText="1"/>
    </xf>
    <xf numFmtId="180" fontId="13" fillId="0" borderId="6" xfId="15" applyNumberFormat="1" applyFont="1" applyBorder="1" applyAlignment="1">
      <alignment vertical="top"/>
    </xf>
    <xf numFmtId="0" fontId="19" fillId="0" borderId="5" xfId="0" applyFont="1" applyBorder="1" applyAlignment="1">
      <alignment wrapText="1"/>
    </xf>
    <xf numFmtId="0" fontId="13" fillId="0" borderId="5" xfId="0" applyFont="1" applyBorder="1" applyAlignment="1">
      <alignment wrapText="1"/>
    </xf>
    <xf numFmtId="180" fontId="19" fillId="0" borderId="5" xfId="0" applyNumberFormat="1" applyFont="1" applyBorder="1" applyAlignment="1">
      <alignment vertical="top" wrapText="1"/>
    </xf>
    <xf numFmtId="180" fontId="19" fillId="0" borderId="6" xfId="0" applyNumberFormat="1" applyFont="1" applyBorder="1" applyAlignment="1">
      <alignment vertical="top" wrapText="1"/>
    </xf>
    <xf numFmtId="0" fontId="13" fillId="0" borderId="5" xfId="0" applyFont="1" applyBorder="1" applyAlignment="1">
      <alignment horizontal="center" wrapText="1"/>
    </xf>
    <xf numFmtId="180" fontId="13" fillId="0" borderId="5" xfId="15" applyNumberFormat="1" applyFont="1" applyBorder="1" applyAlignment="1">
      <alignment horizontal="center"/>
    </xf>
    <xf numFmtId="180" fontId="13" fillId="0" borderId="5" xfId="15" applyNumberFormat="1" applyFont="1" applyBorder="1" applyAlignment="1">
      <alignment/>
    </xf>
    <xf numFmtId="180" fontId="13" fillId="0" borderId="23" xfId="15" applyNumberFormat="1" applyFont="1" applyBorder="1" applyAlignment="1">
      <alignment/>
    </xf>
    <xf numFmtId="0" fontId="13" fillId="0" borderId="6" xfId="0" applyFont="1" applyBorder="1" applyAlignment="1">
      <alignment/>
    </xf>
    <xf numFmtId="0" fontId="19" fillId="0" borderId="9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180" fontId="13" fillId="0" borderId="6" xfId="15" applyNumberFormat="1" applyFont="1" applyBorder="1" applyAlignment="1">
      <alignment horizontal="center"/>
    </xf>
    <xf numFmtId="180" fontId="13" fillId="0" borderId="5" xfId="0" applyNumberFormat="1" applyFont="1" applyBorder="1" applyAlignment="1">
      <alignment horizontal="center" wrapText="1"/>
    </xf>
    <xf numFmtId="180" fontId="13" fillId="0" borderId="6" xfId="0" applyNumberFormat="1" applyFont="1" applyBorder="1" applyAlignment="1">
      <alignment horizontal="center" wrapText="1"/>
    </xf>
    <xf numFmtId="180" fontId="13" fillId="0" borderId="23" xfId="0" applyNumberFormat="1" applyFont="1" applyBorder="1" applyAlignment="1">
      <alignment horizontal="center" wrapText="1"/>
    </xf>
    <xf numFmtId="2" fontId="13" fillId="0" borderId="5" xfId="0" applyNumberFormat="1" applyFont="1" applyBorder="1" applyAlignment="1">
      <alignment wrapText="1"/>
    </xf>
    <xf numFmtId="2" fontId="13" fillId="0" borderId="6" xfId="0" applyNumberFormat="1" applyFont="1" applyBorder="1" applyAlignment="1">
      <alignment wrapText="1"/>
    </xf>
    <xf numFmtId="0" fontId="19" fillId="0" borderId="13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2" fontId="13" fillId="0" borderId="13" xfId="0" applyNumberFormat="1" applyFont="1" applyBorder="1" applyAlignment="1">
      <alignment wrapText="1"/>
    </xf>
    <xf numFmtId="10" fontId="13" fillId="0" borderId="13" xfId="0" applyNumberFormat="1" applyFont="1" applyBorder="1" applyAlignment="1">
      <alignment horizontal="center" wrapText="1"/>
    </xf>
    <xf numFmtId="0" fontId="13" fillId="0" borderId="17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48" xfId="0" applyFont="1" applyBorder="1" applyAlignment="1">
      <alignment/>
    </xf>
    <xf numFmtId="0" fontId="13" fillId="0" borderId="54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11" xfId="0" applyFont="1" applyBorder="1" applyAlignment="1">
      <alignment/>
    </xf>
    <xf numFmtId="180" fontId="13" fillId="0" borderId="5" xfId="0" applyNumberFormat="1" applyFont="1" applyBorder="1" applyAlignment="1">
      <alignment/>
    </xf>
    <xf numFmtId="180" fontId="4" fillId="0" borderId="38" xfId="15" applyNumberFormat="1" applyFont="1" applyBorder="1" applyAlignment="1">
      <alignment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justify" vertical="center" wrapText="1"/>
    </xf>
    <xf numFmtId="3" fontId="10" fillId="0" borderId="51" xfId="15" applyNumberFormat="1" applyFont="1" applyBorder="1" applyAlignment="1">
      <alignment horizontal="center" vertical="center" wrapText="1"/>
    </xf>
    <xf numFmtId="3" fontId="10" fillId="0" borderId="51" xfId="0" applyNumberFormat="1" applyFont="1" applyBorder="1" applyAlignment="1">
      <alignment horizontal="right" vertical="center" wrapText="1"/>
    </xf>
    <xf numFmtId="180" fontId="10" fillId="0" borderId="51" xfId="15" applyNumberFormat="1" applyFont="1" applyBorder="1" applyAlignment="1">
      <alignment vertical="center" wrapText="1"/>
    </xf>
    <xf numFmtId="180" fontId="10" fillId="0" borderId="52" xfId="0" applyNumberFormat="1" applyFont="1" applyBorder="1" applyAlignment="1">
      <alignment horizontal="right" vertical="center" wrapText="1"/>
    </xf>
    <xf numFmtId="0" fontId="10" fillId="0" borderId="41" xfId="0" applyFont="1" applyBorder="1" applyAlignment="1">
      <alignment vertical="center"/>
    </xf>
    <xf numFmtId="0" fontId="10" fillId="0" borderId="51" xfId="0" applyFont="1" applyBorder="1" applyAlignment="1">
      <alignment vertical="center"/>
    </xf>
    <xf numFmtId="0" fontId="10" fillId="0" borderId="51" xfId="0" applyFont="1" applyBorder="1" applyAlignment="1">
      <alignment vertical="center" wrapText="1"/>
    </xf>
    <xf numFmtId="3" fontId="10" fillId="0" borderId="50" xfId="0" applyNumberFormat="1" applyFont="1" applyBorder="1" applyAlignment="1">
      <alignment horizontal="right" vertical="center" wrapText="1"/>
    </xf>
    <xf numFmtId="180" fontId="10" fillId="0" borderId="51" xfId="15" applyNumberFormat="1" applyFont="1" applyBorder="1" applyAlignment="1">
      <alignment horizontal="right" vertical="center" wrapText="1"/>
    </xf>
    <xf numFmtId="0" fontId="17" fillId="0" borderId="41" xfId="0" applyFont="1" applyBorder="1" applyAlignment="1">
      <alignment horizontal="justify" vertical="center" wrapText="1"/>
    </xf>
    <xf numFmtId="3" fontId="17" fillId="0" borderId="40" xfId="0" applyNumberFormat="1" applyFont="1" applyBorder="1" applyAlignment="1">
      <alignment horizontal="right" vertical="center" wrapText="1"/>
    </xf>
    <xf numFmtId="3" fontId="17" fillId="0" borderId="4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180" fontId="10" fillId="0" borderId="12" xfId="15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5" fillId="0" borderId="0" xfId="0" applyNumberFormat="1" applyFont="1" applyAlignment="1">
      <alignment horizontal="left"/>
    </xf>
    <xf numFmtId="180" fontId="5" fillId="0" borderId="26" xfId="15" applyNumberFormat="1" applyFont="1" applyBorder="1" applyAlignment="1">
      <alignment horizontal="center" vertical="top"/>
    </xf>
    <xf numFmtId="180" fontId="6" fillId="0" borderId="6" xfId="15" applyNumberFormat="1" applyFont="1" applyBorder="1" applyAlignment="1">
      <alignment vertical="top" wrapText="1"/>
    </xf>
    <xf numFmtId="180" fontId="7" fillId="0" borderId="33" xfId="15" applyNumberFormat="1" applyFont="1" applyBorder="1" applyAlignment="1">
      <alignment vertical="top" wrapText="1"/>
    </xf>
    <xf numFmtId="180" fontId="7" fillId="0" borderId="6" xfId="15" applyNumberFormat="1" applyFont="1" applyBorder="1" applyAlignment="1">
      <alignment vertical="top" wrapText="1"/>
    </xf>
    <xf numFmtId="180" fontId="6" fillId="0" borderId="33" xfId="15" applyNumberFormat="1" applyFont="1" applyBorder="1" applyAlignment="1">
      <alignment vertical="top" wrapText="1"/>
    </xf>
    <xf numFmtId="180" fontId="5" fillId="0" borderId="33" xfId="15" applyNumberFormat="1" applyFont="1" applyBorder="1" applyAlignment="1">
      <alignment vertical="top" wrapText="1"/>
    </xf>
    <xf numFmtId="180" fontId="7" fillId="0" borderId="26" xfId="15" applyNumberFormat="1" applyFont="1" applyBorder="1" applyAlignment="1">
      <alignment vertical="top" wrapText="1"/>
    </xf>
    <xf numFmtId="180" fontId="6" fillId="0" borderId="17" xfId="15" applyNumberFormat="1" applyFont="1" applyBorder="1" applyAlignment="1">
      <alignment vertical="top" wrapText="1"/>
    </xf>
    <xf numFmtId="180" fontId="5" fillId="0" borderId="42" xfId="15" applyNumberFormat="1" applyFont="1" applyBorder="1" applyAlignment="1">
      <alignment horizontal="center" vertical="top"/>
    </xf>
    <xf numFmtId="0" fontId="3" fillId="0" borderId="12" xfId="0" applyFont="1" applyBorder="1" applyAlignment="1">
      <alignment horizontal="center" vertical="center" wrapText="1"/>
    </xf>
    <xf numFmtId="180" fontId="8" fillId="0" borderId="5" xfId="15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0" fontId="7" fillId="0" borderId="33" xfId="15" applyNumberFormat="1" applyFont="1" applyBorder="1" applyAlignment="1">
      <alignment vertical="top"/>
    </xf>
    <xf numFmtId="180" fontId="6" fillId="0" borderId="6" xfId="15" applyNumberFormat="1" applyFont="1" applyBorder="1" applyAlignment="1">
      <alignment vertical="top"/>
    </xf>
    <xf numFmtId="0" fontId="19" fillId="0" borderId="5" xfId="0" applyFont="1" applyBorder="1" applyAlignment="1">
      <alignment horizontal="center" wrapText="1"/>
    </xf>
    <xf numFmtId="180" fontId="13" fillId="0" borderId="18" xfId="0" applyNumberFormat="1" applyFont="1" applyBorder="1" applyAlignment="1">
      <alignment/>
    </xf>
    <xf numFmtId="180" fontId="13" fillId="0" borderId="6" xfId="15" applyNumberFormat="1" applyFont="1" applyBorder="1" applyAlignment="1">
      <alignment/>
    </xf>
    <xf numFmtId="180" fontId="5" fillId="0" borderId="26" xfId="15" applyNumberFormat="1" applyFont="1" applyBorder="1" applyAlignment="1">
      <alignment horizontal="center" vertical="top" wrapText="1"/>
    </xf>
    <xf numFmtId="180" fontId="19" fillId="0" borderId="6" xfId="15" applyNumberFormat="1" applyFont="1" applyBorder="1" applyAlignment="1">
      <alignment horizontal="center" wrapText="1"/>
    </xf>
    <xf numFmtId="180" fontId="6" fillId="0" borderId="33" xfId="15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180" fontId="17" fillId="0" borderId="47" xfId="15" applyNumberFormat="1" applyFont="1" applyBorder="1" applyAlignment="1">
      <alignment horizontal="center" vertical="center" wrapText="1"/>
    </xf>
    <xf numFmtId="180" fontId="17" fillId="0" borderId="6" xfId="15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top"/>
    </xf>
    <xf numFmtId="0" fontId="3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80" fontId="8" fillId="0" borderId="5" xfId="15" applyNumberFormat="1" applyFont="1" applyBorder="1" applyAlignment="1">
      <alignment vertical="center"/>
    </xf>
    <xf numFmtId="180" fontId="3" fillId="0" borderId="5" xfId="15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48" xfId="0" applyFont="1" applyBorder="1" applyAlignment="1">
      <alignment horizontal="center" vertical="center" wrapText="1"/>
    </xf>
    <xf numFmtId="180" fontId="3" fillId="0" borderId="48" xfId="15" applyNumberFormat="1" applyFont="1" applyBorder="1" applyAlignment="1">
      <alignment vertical="center"/>
    </xf>
    <xf numFmtId="180" fontId="3" fillId="0" borderId="18" xfId="15" applyNumberFormat="1" applyFont="1" applyBorder="1" applyAlignment="1">
      <alignment vertical="center"/>
    </xf>
    <xf numFmtId="180" fontId="21" fillId="0" borderId="5" xfId="15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180" fontId="3" fillId="0" borderId="11" xfId="15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180" fontId="8" fillId="0" borderId="11" xfId="15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3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180" fontId="3" fillId="0" borderId="48" xfId="15" applyNumberFormat="1" applyFont="1" applyBorder="1" applyAlignment="1">
      <alignment horizontal="left" vertical="center"/>
    </xf>
    <xf numFmtId="180" fontId="3" fillId="0" borderId="30" xfId="15" applyNumberFormat="1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180" fontId="21" fillId="0" borderId="5" xfId="15" applyNumberFormat="1" applyFont="1" applyBorder="1" applyAlignment="1">
      <alignment vertical="center"/>
    </xf>
    <xf numFmtId="180" fontId="21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180" fontId="3" fillId="0" borderId="5" xfId="0" applyNumberFormat="1" applyFont="1" applyBorder="1" applyAlignment="1">
      <alignment vertical="center"/>
    </xf>
    <xf numFmtId="180" fontId="3" fillId="0" borderId="48" xfId="0" applyNumberFormat="1" applyFont="1" applyBorder="1" applyAlignment="1">
      <alignment vertical="center"/>
    </xf>
    <xf numFmtId="0" fontId="21" fillId="0" borderId="9" xfId="0" applyFont="1" applyBorder="1" applyAlignment="1">
      <alignment vertical="center" wrapText="1"/>
    </xf>
    <xf numFmtId="180" fontId="21" fillId="0" borderId="5" xfId="0" applyNumberFormat="1" applyFont="1" applyBorder="1" applyAlignment="1">
      <alignment vertical="center"/>
    </xf>
    <xf numFmtId="180" fontId="3" fillId="0" borderId="5" xfId="15" applyNumberFormat="1" applyFont="1" applyBorder="1" applyAlignment="1">
      <alignment vertical="center"/>
    </xf>
    <xf numFmtId="180" fontId="8" fillId="0" borderId="5" xfId="0" applyNumberFormat="1" applyFont="1" applyBorder="1" applyAlignment="1">
      <alignment vertical="center"/>
    </xf>
    <xf numFmtId="180" fontId="4" fillId="0" borderId="12" xfId="15" applyNumberFormat="1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180" fontId="4" fillId="0" borderId="9" xfId="15" applyNumberFormat="1" applyFont="1" applyBorder="1" applyAlignment="1">
      <alignment horizontal="center" vertical="center" wrapText="1"/>
    </xf>
    <xf numFmtId="180" fontId="7" fillId="0" borderId="26" xfId="15" applyNumberFormat="1" applyFont="1" applyBorder="1" applyAlignment="1">
      <alignment horizontal="center" vertical="top" wrapText="1"/>
    </xf>
    <xf numFmtId="3" fontId="4" fillId="0" borderId="17" xfId="15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top" wrapText="1"/>
    </xf>
    <xf numFmtId="0" fontId="13" fillId="0" borderId="11" xfId="0" applyFont="1" applyBorder="1" applyAlignment="1">
      <alignment horizontal="center" vertical="center" wrapText="1"/>
    </xf>
    <xf numFmtId="3" fontId="13" fillId="0" borderId="9" xfId="0" applyNumberFormat="1" applyFont="1" applyBorder="1" applyAlignment="1">
      <alignment horizontal="center" vertical="top" wrapText="1"/>
    </xf>
    <xf numFmtId="0" fontId="13" fillId="0" borderId="11" xfId="0" applyFont="1" applyBorder="1" applyAlignment="1">
      <alignment horizontal="left" vertical="center" wrapText="1"/>
    </xf>
    <xf numFmtId="3" fontId="13" fillId="0" borderId="11" xfId="0" applyNumberFormat="1" applyFont="1" applyBorder="1" applyAlignment="1">
      <alignment horizontal="center" vertical="top" wrapText="1"/>
    </xf>
    <xf numFmtId="180" fontId="13" fillId="0" borderId="11" xfId="15" applyNumberFormat="1" applyFont="1" applyBorder="1" applyAlignment="1">
      <alignment horizontal="center" vertical="top" wrapText="1"/>
    </xf>
    <xf numFmtId="180" fontId="13" fillId="0" borderId="11" xfId="15" applyNumberFormat="1" applyFont="1" applyBorder="1" applyAlignment="1">
      <alignment vertical="top" wrapText="1"/>
    </xf>
    <xf numFmtId="180" fontId="13" fillId="0" borderId="11" xfId="15" applyNumberFormat="1" applyFont="1" applyBorder="1" applyAlignment="1">
      <alignment vertical="top"/>
    </xf>
    <xf numFmtId="180" fontId="13" fillId="0" borderId="11" xfId="15" applyNumberFormat="1" applyFont="1" applyBorder="1" applyAlignment="1">
      <alignment horizontal="right" vertical="top"/>
    </xf>
    <xf numFmtId="180" fontId="13" fillId="0" borderId="25" xfId="15" applyNumberFormat="1" applyFont="1" applyBorder="1" applyAlignment="1">
      <alignment horizontal="right" vertical="top"/>
    </xf>
    <xf numFmtId="0" fontId="13" fillId="0" borderId="11" xfId="0" applyFont="1" applyBorder="1" applyAlignment="1">
      <alignment vertical="top"/>
    </xf>
    <xf numFmtId="180" fontId="13" fillId="0" borderId="26" xfId="15" applyNumberFormat="1" applyFont="1" applyBorder="1" applyAlignment="1">
      <alignment vertical="top"/>
    </xf>
    <xf numFmtId="0" fontId="19" fillId="0" borderId="55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wrapText="1"/>
    </xf>
    <xf numFmtId="0" fontId="3" fillId="0" borderId="5" xfId="0" applyFont="1" applyBorder="1" applyAlignment="1">
      <alignment horizontal="left"/>
    </xf>
    <xf numFmtId="180" fontId="8" fillId="0" borderId="12" xfId="15" applyNumberFormat="1" applyFont="1" applyBorder="1" applyAlignment="1">
      <alignment horizontal="center"/>
    </xf>
    <xf numFmtId="180" fontId="8" fillId="0" borderId="42" xfId="15" applyNumberFormat="1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180" fontId="3" fillId="0" borderId="22" xfId="15" applyNumberFormat="1" applyFont="1" applyBorder="1" applyAlignment="1">
      <alignment horizontal="center"/>
    </xf>
    <xf numFmtId="180" fontId="3" fillId="0" borderId="56" xfId="15" applyNumberFormat="1" applyFont="1" applyBorder="1" applyAlignment="1">
      <alignment horizontal="center"/>
    </xf>
    <xf numFmtId="180" fontId="3" fillId="0" borderId="0" xfId="15" applyNumberFormat="1" applyFont="1" applyAlignment="1">
      <alignment horizontal="center"/>
    </xf>
    <xf numFmtId="0" fontId="3" fillId="0" borderId="57" xfId="0" applyFont="1" applyBorder="1" applyAlignment="1">
      <alignment horizontal="center" vertical="top"/>
    </xf>
    <xf numFmtId="0" fontId="3" fillId="0" borderId="57" xfId="0" applyFont="1" applyBorder="1" applyAlignment="1">
      <alignment horizontal="center" wrapText="1"/>
    </xf>
    <xf numFmtId="180" fontId="3" fillId="0" borderId="57" xfId="15" applyNumberFormat="1" applyFont="1" applyBorder="1" applyAlignment="1">
      <alignment horizontal="center" vertical="top"/>
    </xf>
    <xf numFmtId="180" fontId="3" fillId="0" borderId="58" xfId="15" applyNumberFormat="1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19" fillId="0" borderId="20" xfId="0" applyFont="1" applyBorder="1" applyAlignment="1">
      <alignment horizontal="justify" wrapText="1"/>
    </xf>
    <xf numFmtId="180" fontId="13" fillId="0" borderId="0" xfId="15" applyNumberFormat="1" applyFont="1" applyBorder="1" applyAlignment="1">
      <alignment horizontal="center"/>
    </xf>
    <xf numFmtId="180" fontId="3" fillId="0" borderId="12" xfId="15" applyNumberFormat="1" applyFont="1" applyBorder="1" applyAlignment="1">
      <alignment horizontal="center"/>
    </xf>
    <xf numFmtId="180" fontId="3" fillId="0" borderId="42" xfId="15" applyNumberFormat="1" applyFont="1" applyBorder="1" applyAlignment="1">
      <alignment horizontal="center"/>
    </xf>
    <xf numFmtId="0" fontId="3" fillId="0" borderId="59" xfId="0" applyFont="1" applyBorder="1" applyAlignment="1">
      <alignment horizontal="left"/>
    </xf>
    <xf numFmtId="0" fontId="3" fillId="0" borderId="59" xfId="0" applyFont="1" applyBorder="1" applyAlignment="1">
      <alignment horizontal="center"/>
    </xf>
    <xf numFmtId="180" fontId="3" fillId="0" borderId="59" xfId="15" applyNumberFormat="1" applyFont="1" applyBorder="1" applyAlignment="1">
      <alignment horizontal="center"/>
    </xf>
    <xf numFmtId="180" fontId="3" fillId="0" borderId="60" xfId="15" applyNumberFormat="1" applyFont="1" applyBorder="1" applyAlignment="1">
      <alignment horizontal="center"/>
    </xf>
    <xf numFmtId="0" fontId="5" fillId="0" borderId="5" xfId="0" applyFont="1" applyBorder="1" applyAlignment="1">
      <alignment vertical="top" wrapText="1"/>
    </xf>
    <xf numFmtId="49" fontId="6" fillId="0" borderId="0" xfId="0" applyNumberFormat="1" applyFont="1" applyBorder="1" applyAlignment="1" applyProtection="1">
      <alignment horizontal="center"/>
      <protection/>
    </xf>
    <xf numFmtId="49" fontId="6" fillId="0" borderId="30" xfId="0" applyNumberFormat="1" applyFont="1" applyBorder="1" applyAlignment="1" applyProtection="1">
      <alignment horizontal="center"/>
      <protection/>
    </xf>
    <xf numFmtId="0" fontId="5" fillId="0" borderId="5" xfId="0" applyFont="1" applyBorder="1" applyAlignment="1">
      <alignment horizontal="justify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49" fontId="6" fillId="0" borderId="4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49" fontId="5" fillId="0" borderId="8" xfId="0" applyNumberFormat="1" applyFont="1" applyBorder="1" applyAlignment="1">
      <alignment horizontal="center" vertical="top" wrapText="1"/>
    </xf>
    <xf numFmtId="49" fontId="7" fillId="0" borderId="9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49" fontId="6" fillId="0" borderId="7" xfId="0" applyNumberFormat="1" applyFont="1" applyBorder="1" applyAlignment="1">
      <alignment horizontal="center" vertical="top" wrapText="1"/>
    </xf>
    <xf numFmtId="49" fontId="6" fillId="0" borderId="8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wrapText="1"/>
    </xf>
    <xf numFmtId="0" fontId="13" fillId="0" borderId="61" xfId="0" applyFont="1" applyBorder="1" applyAlignment="1">
      <alignment horizontal="center" wrapText="1"/>
    </xf>
    <xf numFmtId="0" fontId="13" fillId="0" borderId="62" xfId="0" applyFont="1" applyBorder="1" applyAlignment="1">
      <alignment horizontal="center" wrapText="1"/>
    </xf>
    <xf numFmtId="49" fontId="13" fillId="0" borderId="23" xfId="15" applyNumberFormat="1" applyFont="1" applyBorder="1" applyAlignment="1">
      <alignment horizontal="center"/>
    </xf>
    <xf numFmtId="49" fontId="13" fillId="0" borderId="48" xfId="15" applyNumberFormat="1" applyFont="1" applyBorder="1" applyAlignment="1">
      <alignment horizontal="center"/>
    </xf>
    <xf numFmtId="49" fontId="13" fillId="0" borderId="18" xfId="15" applyNumberFormat="1" applyFont="1" applyBorder="1" applyAlignment="1">
      <alignment horizontal="center"/>
    </xf>
    <xf numFmtId="180" fontId="13" fillId="0" borderId="9" xfId="15" applyNumberFormat="1" applyFont="1" applyBorder="1" applyAlignment="1">
      <alignment vertical="center" wrapText="1"/>
    </xf>
    <xf numFmtId="180" fontId="13" fillId="0" borderId="12" xfId="15" applyNumberFormat="1" applyFont="1" applyBorder="1" applyAlignment="1">
      <alignment vertical="center" wrapText="1"/>
    </xf>
    <xf numFmtId="180" fontId="13" fillId="0" borderId="11" xfId="15" applyNumberFormat="1" applyFont="1" applyBorder="1" applyAlignment="1">
      <alignment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80" fontId="13" fillId="0" borderId="23" xfId="15" applyNumberFormat="1" applyFont="1" applyBorder="1" applyAlignment="1">
      <alignment horizontal="center" wrapText="1"/>
    </xf>
    <xf numFmtId="180" fontId="13" fillId="0" borderId="48" xfId="15" applyNumberFormat="1" applyFont="1" applyBorder="1" applyAlignment="1">
      <alignment horizontal="center" wrapText="1"/>
    </xf>
    <xf numFmtId="180" fontId="13" fillId="0" borderId="18" xfId="15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left"/>
    </xf>
    <xf numFmtId="180" fontId="8" fillId="0" borderId="63" xfId="15" applyNumberFormat="1" applyFont="1" applyBorder="1" applyAlignment="1">
      <alignment horizontal="center" vertical="top"/>
    </xf>
    <xf numFmtId="0" fontId="3" fillId="0" borderId="0" xfId="0" applyFont="1" applyAlignment="1">
      <alignment horizontal="justify" vertical="center" wrapText="1"/>
    </xf>
    <xf numFmtId="0" fontId="3" fillId="0" borderId="23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justify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" fontId="10" fillId="0" borderId="2" xfId="15" applyNumberFormat="1" applyFont="1" applyBorder="1" applyAlignment="1">
      <alignment horizontal="center" vertical="center" wrapText="1"/>
    </xf>
    <xf numFmtId="3" fontId="10" fillId="0" borderId="5" xfId="15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3" fontId="14" fillId="0" borderId="0" xfId="15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180" fontId="10" fillId="0" borderId="0" xfId="15" applyNumberFormat="1" applyFont="1" applyAlignment="1">
      <alignment horizontal="center" vertical="center"/>
    </xf>
    <xf numFmtId="3" fontId="10" fillId="0" borderId="0" xfId="0" applyNumberFormat="1" applyFont="1" applyAlignment="1">
      <alignment horizontal="left" vertical="center"/>
    </xf>
    <xf numFmtId="3" fontId="10" fillId="0" borderId="2" xfId="0" applyNumberFormat="1" applyFont="1" applyBorder="1" applyAlignment="1">
      <alignment horizontal="center" vertical="center" wrapText="1"/>
    </xf>
    <xf numFmtId="3" fontId="10" fillId="0" borderId="66" xfId="15" applyNumberFormat="1" applyFont="1" applyBorder="1" applyAlignment="1">
      <alignment horizontal="center" vertical="center" wrapText="1"/>
    </xf>
    <xf numFmtId="3" fontId="10" fillId="0" borderId="20" xfId="15" applyNumberFormat="1" applyFont="1" applyBorder="1" applyAlignment="1">
      <alignment horizontal="center" vertical="center" wrapText="1"/>
    </xf>
    <xf numFmtId="3" fontId="10" fillId="0" borderId="67" xfId="15" applyNumberFormat="1" applyFont="1" applyBorder="1" applyAlignment="1">
      <alignment horizontal="center" vertical="center" wrapText="1"/>
    </xf>
    <xf numFmtId="3" fontId="10" fillId="0" borderId="68" xfId="15" applyNumberFormat="1" applyFont="1" applyBorder="1" applyAlignment="1">
      <alignment horizontal="center" vertical="center" wrapText="1"/>
    </xf>
    <xf numFmtId="3" fontId="10" fillId="0" borderId="63" xfId="15" applyNumberFormat="1" applyFont="1" applyBorder="1" applyAlignment="1">
      <alignment horizontal="center" vertical="center" wrapText="1"/>
    </xf>
    <xf numFmtId="3" fontId="10" fillId="0" borderId="69" xfId="15" applyNumberFormat="1" applyFont="1" applyBorder="1" applyAlignment="1">
      <alignment horizontal="center" vertical="center" wrapText="1"/>
    </xf>
    <xf numFmtId="3" fontId="10" fillId="0" borderId="24" xfId="15" applyNumberFormat="1" applyFont="1" applyBorder="1" applyAlignment="1">
      <alignment horizontal="center" vertical="center" wrapText="1"/>
    </xf>
    <xf numFmtId="3" fontId="10" fillId="0" borderId="61" xfId="15" applyNumberFormat="1" applyFont="1" applyBorder="1" applyAlignment="1">
      <alignment horizontal="center" vertical="center" wrapText="1"/>
    </xf>
    <xf numFmtId="3" fontId="10" fillId="0" borderId="65" xfId="15" applyNumberFormat="1" applyFont="1" applyBorder="1" applyAlignment="1">
      <alignment horizontal="center" vertical="center" wrapText="1"/>
    </xf>
    <xf numFmtId="180" fontId="10" fillId="0" borderId="70" xfId="0" applyNumberFormat="1" applyFont="1" applyBorder="1" applyAlignment="1">
      <alignment horizontal="center" vertical="center" wrapText="1"/>
    </xf>
    <xf numFmtId="180" fontId="10" fillId="0" borderId="42" xfId="0" applyNumberFormat="1" applyFont="1" applyBorder="1" applyAlignment="1">
      <alignment horizontal="center" vertical="center" wrapText="1"/>
    </xf>
    <xf numFmtId="180" fontId="10" fillId="0" borderId="26" xfId="0" applyNumberFormat="1" applyFont="1" applyBorder="1" applyAlignment="1">
      <alignment horizontal="center" vertical="center" wrapText="1"/>
    </xf>
    <xf numFmtId="180" fontId="10" fillId="0" borderId="5" xfId="15" applyNumberFormat="1" applyFont="1" applyBorder="1" applyAlignment="1">
      <alignment vertical="center" wrapText="1"/>
    </xf>
    <xf numFmtId="3" fontId="10" fillId="0" borderId="0" xfId="0" applyNumberFormat="1" applyFont="1" applyAlignment="1">
      <alignment vertical="center" wrapText="1"/>
    </xf>
    <xf numFmtId="3" fontId="10" fillId="0" borderId="0" xfId="0" applyNumberFormat="1" applyFont="1" applyBorder="1" applyAlignment="1">
      <alignment horizontal="left" vertical="center"/>
    </xf>
    <xf numFmtId="49" fontId="7" fillId="0" borderId="9" xfId="0" applyNumberFormat="1" applyFont="1" applyBorder="1" applyAlignment="1">
      <alignment vertical="top" wrapText="1"/>
    </xf>
    <xf numFmtId="49" fontId="7" fillId="0" borderId="12" xfId="0" applyNumberFormat="1" applyFont="1" applyBorder="1" applyAlignment="1">
      <alignment vertical="top" wrapText="1"/>
    </xf>
    <xf numFmtId="49" fontId="7" fillId="0" borderId="5" xfId="0" applyNumberFormat="1" applyFont="1" applyBorder="1" applyAlignment="1">
      <alignment vertical="top" wrapText="1"/>
    </xf>
    <xf numFmtId="180" fontId="6" fillId="0" borderId="0" xfId="15" applyNumberFormat="1" applyFont="1" applyAlignment="1">
      <alignment horizontal="right"/>
    </xf>
    <xf numFmtId="180" fontId="6" fillId="0" borderId="0" xfId="15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180" fontId="6" fillId="0" borderId="63" xfId="15" applyNumberFormat="1" applyFont="1" applyBorder="1" applyAlignment="1">
      <alignment horizontal="center" vertical="top"/>
    </xf>
    <xf numFmtId="180" fontId="6" fillId="0" borderId="0" xfId="15" applyNumberFormat="1" applyFont="1" applyBorder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80" fontId="6" fillId="0" borderId="0" xfId="15" applyNumberFormat="1" applyFont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180" fontId="5" fillId="0" borderId="6" xfId="15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3676650</xdr:colOff>
      <xdr:row>39</xdr:row>
      <xdr:rowOff>190500</xdr:rowOff>
    </xdr:from>
    <xdr:to>
      <xdr:col>4</xdr:col>
      <xdr:colOff>0</xdr:colOff>
      <xdr:row>39</xdr:row>
      <xdr:rowOff>190500</xdr:rowOff>
    </xdr:to>
    <xdr:sp>
      <xdr:nvSpPr>
        <xdr:cNvPr id="1" name="Line 1"/>
        <xdr:cNvSpPr>
          <a:spLocks/>
        </xdr:cNvSpPr>
      </xdr:nvSpPr>
      <xdr:spPr>
        <a:xfrm>
          <a:off x="4876800" y="1102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3676650</xdr:colOff>
      <xdr:row>38</xdr:row>
      <xdr:rowOff>457200</xdr:rowOff>
    </xdr:from>
    <xdr:to>
      <xdr:col>4</xdr:col>
      <xdr:colOff>0</xdr:colOff>
      <xdr:row>38</xdr:row>
      <xdr:rowOff>457200</xdr:rowOff>
    </xdr:to>
    <xdr:sp>
      <xdr:nvSpPr>
        <xdr:cNvPr id="2" name="Line 2"/>
        <xdr:cNvSpPr>
          <a:spLocks/>
        </xdr:cNvSpPr>
      </xdr:nvSpPr>
      <xdr:spPr>
        <a:xfrm>
          <a:off x="4876800" y="1082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190500</xdr:rowOff>
    </xdr:from>
    <xdr:to>
      <xdr:col>4</xdr:col>
      <xdr:colOff>933450</xdr:colOff>
      <xdr:row>39</xdr:row>
      <xdr:rowOff>190500</xdr:rowOff>
    </xdr:to>
    <xdr:sp>
      <xdr:nvSpPr>
        <xdr:cNvPr id="3" name="Line 3"/>
        <xdr:cNvSpPr>
          <a:spLocks/>
        </xdr:cNvSpPr>
      </xdr:nvSpPr>
      <xdr:spPr>
        <a:xfrm>
          <a:off x="4876800" y="110204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22">
      <selection activeCell="G18" sqref="G18"/>
    </sheetView>
  </sheetViews>
  <sheetFormatPr defaultColWidth="9.00390625" defaultRowHeight="13.5" customHeight="1"/>
  <cols>
    <col min="1" max="1" width="6.375" style="1" customWidth="1"/>
    <col min="2" max="2" width="9.00390625" style="40" customWidth="1"/>
    <col min="3" max="3" width="5.875" style="3" customWidth="1"/>
    <col min="4" max="4" width="54.875" style="1" customWidth="1"/>
    <col min="5" max="5" width="21.00390625" style="4" customWidth="1"/>
    <col min="6" max="16384" width="18.875" style="1" customWidth="1"/>
  </cols>
  <sheetData>
    <row r="1" spans="1:5" ht="13.5" customHeight="1">
      <c r="A1" s="1" t="s">
        <v>242</v>
      </c>
      <c r="E1" s="1" t="s">
        <v>245</v>
      </c>
    </row>
    <row r="2" spans="1:5" ht="13.5" customHeight="1">
      <c r="A2" s="1" t="s">
        <v>243</v>
      </c>
      <c r="E2" s="102" t="s">
        <v>532</v>
      </c>
    </row>
    <row r="3" spans="1:5" ht="13.5" customHeight="1">
      <c r="A3" s="1" t="s">
        <v>244</v>
      </c>
      <c r="E3" s="102" t="s">
        <v>246</v>
      </c>
    </row>
    <row r="4" spans="1:5" ht="13.5" customHeight="1">
      <c r="A4" s="1" t="s">
        <v>242</v>
      </c>
      <c r="E4" s="102" t="s">
        <v>531</v>
      </c>
    </row>
    <row r="6" spans="1:5" ht="27" customHeight="1">
      <c r="A6" s="569" t="s">
        <v>381</v>
      </c>
      <c r="B6" s="569"/>
      <c r="C6" s="569"/>
      <c r="D6" s="569"/>
      <c r="E6" s="569"/>
    </row>
    <row r="7" spans="1:5" ht="13.5" customHeight="1">
      <c r="A7" s="570" t="s">
        <v>241</v>
      </c>
      <c r="B7" s="570"/>
      <c r="C7" s="570"/>
      <c r="D7" s="570"/>
      <c r="E7" s="570"/>
    </row>
    <row r="8" ht="9" customHeight="1" thickBot="1"/>
    <row r="9" spans="1:5" s="2" customFormat="1" ht="16.5" customHeight="1" thickTop="1">
      <c r="A9" s="5" t="s">
        <v>4</v>
      </c>
      <c r="B9" s="6" t="s">
        <v>5</v>
      </c>
      <c r="C9" s="7" t="s">
        <v>6</v>
      </c>
      <c r="D9" s="7" t="s">
        <v>7</v>
      </c>
      <c r="E9" s="8" t="s">
        <v>382</v>
      </c>
    </row>
    <row r="10" spans="1:5" ht="13.5" customHeight="1">
      <c r="A10" s="567" t="s">
        <v>194</v>
      </c>
      <c r="B10" s="43"/>
      <c r="C10" s="42"/>
      <c r="D10" s="12" t="s">
        <v>13</v>
      </c>
      <c r="E10" s="11">
        <f>E11</f>
        <v>25000</v>
      </c>
    </row>
    <row r="11" spans="1:5" ht="13.5" customHeight="1">
      <c r="A11" s="567"/>
      <c r="B11" s="568" t="s">
        <v>195</v>
      </c>
      <c r="C11" s="42"/>
      <c r="D11" s="14" t="s">
        <v>14</v>
      </c>
      <c r="E11" s="44">
        <f>E12</f>
        <v>25000</v>
      </c>
    </row>
    <row r="12" spans="1:5" ht="34.5" customHeight="1">
      <c r="A12" s="567"/>
      <c r="B12" s="568"/>
      <c r="C12" s="42" t="s">
        <v>224</v>
      </c>
      <c r="D12" s="15" t="s">
        <v>15</v>
      </c>
      <c r="E12" s="45">
        <v>25000</v>
      </c>
    </row>
    <row r="13" spans="1:5" ht="13.5" customHeight="1">
      <c r="A13" s="567">
        <v>700</v>
      </c>
      <c r="B13" s="43"/>
      <c r="C13" s="42"/>
      <c r="D13" s="16" t="s">
        <v>16</v>
      </c>
      <c r="E13" s="11">
        <f>E14</f>
        <v>35000</v>
      </c>
    </row>
    <row r="14" spans="1:5" ht="16.5" customHeight="1">
      <c r="A14" s="567"/>
      <c r="B14" s="568">
        <v>70005</v>
      </c>
      <c r="C14" s="42"/>
      <c r="D14" s="14" t="s">
        <v>17</v>
      </c>
      <c r="E14" s="44">
        <f>E15</f>
        <v>35000</v>
      </c>
    </row>
    <row r="15" spans="1:5" ht="33.75" customHeight="1">
      <c r="A15" s="567"/>
      <c r="B15" s="568"/>
      <c r="C15" s="42" t="s">
        <v>224</v>
      </c>
      <c r="D15" s="15" t="s">
        <v>15</v>
      </c>
      <c r="E15" s="45">
        <v>35000</v>
      </c>
    </row>
    <row r="16" spans="1:5" ht="13.5" customHeight="1">
      <c r="A16" s="575">
        <v>710</v>
      </c>
      <c r="B16" s="43"/>
      <c r="C16" s="42"/>
      <c r="D16" s="16" t="s">
        <v>19</v>
      </c>
      <c r="E16" s="11">
        <f>E17+E19+E21</f>
        <v>242000</v>
      </c>
    </row>
    <row r="17" spans="1:5" ht="17.25" customHeight="1">
      <c r="A17" s="576"/>
      <c r="B17" s="48">
        <v>71013</v>
      </c>
      <c r="C17" s="42"/>
      <c r="D17" s="14" t="s">
        <v>20</v>
      </c>
      <c r="E17" s="44">
        <f>E18</f>
        <v>30000</v>
      </c>
    </row>
    <row r="18" spans="1:5" ht="35.25" customHeight="1">
      <c r="A18" s="571"/>
      <c r="B18" s="50"/>
      <c r="C18" s="42" t="s">
        <v>224</v>
      </c>
      <c r="D18" s="15" t="s">
        <v>15</v>
      </c>
      <c r="E18" s="51">
        <v>30000</v>
      </c>
    </row>
    <row r="19" spans="1:5" ht="17.25" customHeight="1">
      <c r="A19" s="571"/>
      <c r="B19" s="568">
        <v>71014</v>
      </c>
      <c r="C19" s="42"/>
      <c r="D19" s="14" t="s">
        <v>21</v>
      </c>
      <c r="E19" s="44">
        <f>E20</f>
        <v>45000</v>
      </c>
    </row>
    <row r="20" spans="1:5" ht="34.5" customHeight="1">
      <c r="A20" s="571"/>
      <c r="B20" s="568"/>
      <c r="C20" s="42" t="s">
        <v>224</v>
      </c>
      <c r="D20" s="15" t="s">
        <v>15</v>
      </c>
      <c r="E20" s="51">
        <v>45000</v>
      </c>
    </row>
    <row r="21" spans="1:5" ht="16.5" customHeight="1">
      <c r="A21" s="571"/>
      <c r="B21" s="572">
        <v>71015</v>
      </c>
      <c r="C21" s="42"/>
      <c r="D21" s="14" t="s">
        <v>22</v>
      </c>
      <c r="E21" s="44">
        <f>SUM(E22:E23)</f>
        <v>167000</v>
      </c>
    </row>
    <row r="22" spans="1:5" ht="36" customHeight="1">
      <c r="A22" s="571"/>
      <c r="B22" s="573"/>
      <c r="C22" s="42" t="s">
        <v>224</v>
      </c>
      <c r="D22" s="15" t="s">
        <v>15</v>
      </c>
      <c r="E22" s="51">
        <v>160000</v>
      </c>
    </row>
    <row r="23" spans="1:5" ht="36" customHeight="1">
      <c r="A23" s="52"/>
      <c r="B23" s="50"/>
      <c r="C23" s="42" t="s">
        <v>284</v>
      </c>
      <c r="D23" s="15" t="s">
        <v>285</v>
      </c>
      <c r="E23" s="51">
        <v>7000</v>
      </c>
    </row>
    <row r="24" spans="1:5" ht="17.25" customHeight="1">
      <c r="A24" s="567">
        <v>750</v>
      </c>
      <c r="B24" s="43"/>
      <c r="C24" s="42"/>
      <c r="D24" s="16" t="s">
        <v>23</v>
      </c>
      <c r="E24" s="11">
        <f>E26+E27</f>
        <v>180613</v>
      </c>
    </row>
    <row r="25" spans="1:5" ht="17.25" customHeight="1">
      <c r="A25" s="567"/>
      <c r="B25" s="568">
        <v>75011</v>
      </c>
      <c r="C25" s="42"/>
      <c r="D25" s="14" t="s">
        <v>24</v>
      </c>
      <c r="E25" s="44">
        <f>E26</f>
        <v>151513</v>
      </c>
    </row>
    <row r="26" spans="1:5" ht="36" customHeight="1">
      <c r="A26" s="567"/>
      <c r="B26" s="568"/>
      <c r="C26" s="42" t="s">
        <v>224</v>
      </c>
      <c r="D26" s="15" t="s">
        <v>15</v>
      </c>
      <c r="E26" s="51">
        <v>151513</v>
      </c>
    </row>
    <row r="27" spans="1:5" ht="16.5" customHeight="1">
      <c r="A27" s="567"/>
      <c r="B27" s="568">
        <v>75045</v>
      </c>
      <c r="C27" s="42"/>
      <c r="D27" s="14" t="s">
        <v>25</v>
      </c>
      <c r="E27" s="44">
        <f>E28</f>
        <v>29100</v>
      </c>
    </row>
    <row r="28" spans="1:5" ht="34.5" customHeight="1">
      <c r="A28" s="567"/>
      <c r="B28" s="568"/>
      <c r="C28" s="42" t="s">
        <v>224</v>
      </c>
      <c r="D28" s="15" t="s">
        <v>15</v>
      </c>
      <c r="E28" s="51">
        <v>29100</v>
      </c>
    </row>
    <row r="29" spans="1:5" ht="16.5" customHeight="1">
      <c r="A29" s="46">
        <v>754</v>
      </c>
      <c r="B29" s="43"/>
      <c r="C29" s="42"/>
      <c r="D29" s="16" t="s">
        <v>26</v>
      </c>
      <c r="E29" s="11">
        <f>E30+E32</f>
        <v>2169775</v>
      </c>
    </row>
    <row r="30" spans="1:5" ht="17.25" customHeight="1">
      <c r="A30" s="49"/>
      <c r="B30" s="48">
        <v>75411</v>
      </c>
      <c r="C30" s="42"/>
      <c r="D30" s="14" t="s">
        <v>27</v>
      </c>
      <c r="E30" s="44">
        <f>E31</f>
        <v>2169275</v>
      </c>
    </row>
    <row r="31" spans="1:5" ht="36.75" customHeight="1">
      <c r="A31" s="49"/>
      <c r="B31" s="50"/>
      <c r="C31" s="42" t="s">
        <v>224</v>
      </c>
      <c r="D31" s="15" t="s">
        <v>15</v>
      </c>
      <c r="E31" s="51">
        <v>2169275</v>
      </c>
    </row>
    <row r="32" spans="1:5" ht="15" customHeight="1">
      <c r="A32" s="49"/>
      <c r="B32" s="48">
        <v>75414</v>
      </c>
      <c r="C32" s="42"/>
      <c r="D32" s="14" t="s">
        <v>136</v>
      </c>
      <c r="E32" s="44">
        <f>SUM(E33)</f>
        <v>500</v>
      </c>
    </row>
    <row r="33" spans="1:5" ht="36" customHeight="1">
      <c r="A33" s="52"/>
      <c r="B33" s="50"/>
      <c r="C33" s="42" t="s">
        <v>224</v>
      </c>
      <c r="D33" s="15" t="s">
        <v>15</v>
      </c>
      <c r="E33" s="51">
        <v>500</v>
      </c>
    </row>
    <row r="34" spans="1:5" ht="13.5" customHeight="1">
      <c r="A34" s="46">
        <v>851</v>
      </c>
      <c r="B34" s="43"/>
      <c r="C34" s="42"/>
      <c r="D34" s="16" t="s">
        <v>28</v>
      </c>
      <c r="E34" s="11">
        <f>E35</f>
        <v>1357000</v>
      </c>
    </row>
    <row r="35" spans="1:5" ht="27" customHeight="1">
      <c r="A35" s="89"/>
      <c r="B35" s="43">
        <v>85156</v>
      </c>
      <c r="C35" s="42"/>
      <c r="D35" s="14" t="s">
        <v>95</v>
      </c>
      <c r="E35" s="44">
        <f>E36</f>
        <v>1357000</v>
      </c>
    </row>
    <row r="36" spans="1:5" ht="36.75" customHeight="1">
      <c r="A36" s="41"/>
      <c r="B36" s="43"/>
      <c r="C36" s="42" t="s">
        <v>224</v>
      </c>
      <c r="D36" s="15" t="s">
        <v>15</v>
      </c>
      <c r="E36" s="51">
        <v>1357000</v>
      </c>
    </row>
    <row r="37" spans="1:5" ht="17.25" customHeight="1">
      <c r="A37" s="46" t="s">
        <v>212</v>
      </c>
      <c r="B37" s="43"/>
      <c r="C37" s="42"/>
      <c r="D37" s="16" t="s">
        <v>213</v>
      </c>
      <c r="E37" s="11">
        <f>SUM(E38)</f>
        <v>65700</v>
      </c>
    </row>
    <row r="38" spans="1:5" ht="17.25" customHeight="1">
      <c r="A38" s="47"/>
      <c r="B38" s="568">
        <v>85321</v>
      </c>
      <c r="C38" s="42"/>
      <c r="D38" s="14" t="s">
        <v>31</v>
      </c>
      <c r="E38" s="44">
        <f>E39</f>
        <v>65700</v>
      </c>
    </row>
    <row r="39" spans="1:5" ht="36.75" customHeight="1">
      <c r="A39" s="47"/>
      <c r="B39" s="568"/>
      <c r="C39" s="42" t="s">
        <v>224</v>
      </c>
      <c r="D39" s="15" t="s">
        <v>15</v>
      </c>
      <c r="E39" s="51">
        <v>65700</v>
      </c>
    </row>
    <row r="40" spans="1:5" ht="15" customHeight="1" thickBot="1">
      <c r="A40" s="53"/>
      <c r="B40" s="54"/>
      <c r="C40" s="55"/>
      <c r="D40" s="37" t="s">
        <v>33</v>
      </c>
      <c r="E40" s="56">
        <f>SUM(E10+E13+E16+E24+E29+E34+E37)</f>
        <v>4075088</v>
      </c>
    </row>
    <row r="41" ht="13.5" customHeight="1" thickTop="1"/>
    <row r="42" spans="1:5" ht="13.5" customHeight="1">
      <c r="A42" s="57"/>
      <c r="D42" s="574"/>
      <c r="E42" s="574"/>
    </row>
    <row r="43" ht="13.5" customHeight="1">
      <c r="A43" s="57"/>
    </row>
    <row r="44" spans="1:5" ht="13.5" customHeight="1">
      <c r="A44" s="57"/>
      <c r="D44" s="574"/>
      <c r="E44" s="574"/>
    </row>
  </sheetData>
  <mergeCells count="16">
    <mergeCell ref="B38:B39"/>
    <mergeCell ref="D42:E42"/>
    <mergeCell ref="D44:E44"/>
    <mergeCell ref="A16:A17"/>
    <mergeCell ref="A13:A15"/>
    <mergeCell ref="A24:A28"/>
    <mergeCell ref="B25:B26"/>
    <mergeCell ref="B27:B28"/>
    <mergeCell ref="B19:B20"/>
    <mergeCell ref="A18:A22"/>
    <mergeCell ref="B21:B22"/>
    <mergeCell ref="B14:B15"/>
    <mergeCell ref="A10:A12"/>
    <mergeCell ref="B11:B12"/>
    <mergeCell ref="A6:E6"/>
    <mergeCell ref="A7:E7"/>
  </mergeCells>
  <printOptions/>
  <pageMargins left="0.33" right="0.34" top="0.49" bottom="0.66" header="0.33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D26" sqref="D26:E26"/>
    </sheetView>
  </sheetViews>
  <sheetFormatPr defaultColWidth="9.00390625" defaultRowHeight="15" customHeight="1"/>
  <cols>
    <col min="1" max="1" width="4.875" style="1" customWidth="1"/>
    <col min="2" max="2" width="7.375" style="1" customWidth="1"/>
    <col min="3" max="3" width="6.375" style="1" customWidth="1"/>
    <col min="4" max="4" width="43.75390625" style="1" customWidth="1"/>
    <col min="5" max="5" width="21.625" style="119" customWidth="1"/>
    <col min="6" max="16384" width="9.125" style="1" customWidth="1"/>
  </cols>
  <sheetData>
    <row r="1" ht="15" customHeight="1">
      <c r="E1" s="164" t="s">
        <v>273</v>
      </c>
    </row>
    <row r="2" ht="15" customHeight="1">
      <c r="E2" s="164" t="s">
        <v>534</v>
      </c>
    </row>
    <row r="3" ht="15" customHeight="1">
      <c r="E3" s="119" t="s">
        <v>149</v>
      </c>
    </row>
    <row r="4" ht="15" customHeight="1">
      <c r="E4" s="164" t="s">
        <v>531</v>
      </c>
    </row>
    <row r="5" ht="16.5" customHeight="1"/>
    <row r="6" spans="1:5" ht="48" customHeight="1">
      <c r="A6" s="671" t="s">
        <v>379</v>
      </c>
      <c r="B6" s="671"/>
      <c r="C6" s="671"/>
      <c r="D6" s="671"/>
      <c r="E6" s="671"/>
    </row>
    <row r="7" ht="27" customHeight="1" thickBot="1"/>
    <row r="8" spans="1:5" ht="15" customHeight="1" thickTop="1">
      <c r="A8" s="120" t="s">
        <v>4</v>
      </c>
      <c r="B8" s="121" t="s">
        <v>5</v>
      </c>
      <c r="C8" s="122" t="s">
        <v>6</v>
      </c>
      <c r="D8" s="123" t="s">
        <v>7</v>
      </c>
      <c r="E8" s="124" t="s">
        <v>317</v>
      </c>
    </row>
    <row r="9" spans="1:5" ht="15" customHeight="1">
      <c r="A9" s="125" t="s">
        <v>8</v>
      </c>
      <c r="B9" s="31" t="s">
        <v>9</v>
      </c>
      <c r="C9" s="31" t="s">
        <v>10</v>
      </c>
      <c r="D9" s="31" t="s">
        <v>11</v>
      </c>
      <c r="E9" s="126">
        <v>5</v>
      </c>
    </row>
    <row r="10" spans="1:5" ht="15" customHeight="1">
      <c r="A10" s="18">
        <v>700</v>
      </c>
      <c r="B10" s="31"/>
      <c r="C10" s="31"/>
      <c r="D10" s="16" t="s">
        <v>16</v>
      </c>
      <c r="E10" s="127">
        <f>E11</f>
        <v>430000</v>
      </c>
    </row>
    <row r="11" spans="1:5" ht="15" customHeight="1">
      <c r="A11" s="19"/>
      <c r="B11" s="582">
        <v>70005</v>
      </c>
      <c r="C11" s="31"/>
      <c r="D11" s="14" t="s">
        <v>17</v>
      </c>
      <c r="E11" s="128">
        <f>SUM(E12)</f>
        <v>430000</v>
      </c>
    </row>
    <row r="12" spans="1:5" ht="25.5" customHeight="1">
      <c r="A12" s="19"/>
      <c r="B12" s="583"/>
      <c r="C12" s="101" t="s">
        <v>227</v>
      </c>
      <c r="D12" s="15" t="s">
        <v>134</v>
      </c>
      <c r="E12" s="126">
        <v>430000</v>
      </c>
    </row>
    <row r="13" spans="1:5" ht="15.75" customHeight="1">
      <c r="A13" s="21"/>
      <c r="B13" s="22"/>
      <c r="C13" s="95"/>
      <c r="D13" s="15" t="s">
        <v>380</v>
      </c>
      <c r="E13" s="126"/>
    </row>
    <row r="14" spans="1:5" ht="15.75" customHeight="1">
      <c r="A14" s="578">
        <v>710</v>
      </c>
      <c r="B14" s="31"/>
      <c r="C14" s="86"/>
      <c r="D14" s="16" t="s">
        <v>19</v>
      </c>
      <c r="E14" s="127">
        <f>SUM(E15)</f>
        <v>4800</v>
      </c>
    </row>
    <row r="15" spans="1:5" ht="15" customHeight="1">
      <c r="A15" s="579"/>
      <c r="B15" s="582">
        <v>71015</v>
      </c>
      <c r="C15" s="86"/>
      <c r="D15" s="14" t="s">
        <v>22</v>
      </c>
      <c r="E15" s="128">
        <f>E16</f>
        <v>4800</v>
      </c>
    </row>
    <row r="16" spans="1:5" ht="15" customHeight="1">
      <c r="A16" s="579"/>
      <c r="B16" s="583"/>
      <c r="C16" s="673" t="s">
        <v>247</v>
      </c>
      <c r="D16" s="561" t="s">
        <v>135</v>
      </c>
      <c r="E16" s="675">
        <v>4800</v>
      </c>
    </row>
    <row r="17" spans="1:5" ht="15" customHeight="1" hidden="1">
      <c r="A17" s="579"/>
      <c r="B17" s="583"/>
      <c r="C17" s="674"/>
      <c r="D17" s="561"/>
      <c r="E17" s="675"/>
    </row>
    <row r="18" spans="1:5" ht="15" customHeight="1" hidden="1">
      <c r="A18" s="672"/>
      <c r="B18" s="583"/>
      <c r="C18" s="674"/>
      <c r="D18" s="561"/>
      <c r="E18" s="675"/>
    </row>
    <row r="19" spans="1:5" ht="15" customHeight="1">
      <c r="A19" s="19"/>
      <c r="B19" s="22"/>
      <c r="C19" s="95"/>
      <c r="D19" s="34" t="s">
        <v>507</v>
      </c>
      <c r="E19" s="165"/>
    </row>
    <row r="20" spans="1:5" ht="15" customHeight="1" thickBot="1">
      <c r="A20" s="129"/>
      <c r="B20" s="85"/>
      <c r="C20" s="85"/>
      <c r="D20" s="37" t="s">
        <v>33</v>
      </c>
      <c r="E20" s="130">
        <f>SUM(E11+E14)</f>
        <v>434800</v>
      </c>
    </row>
    <row r="21" ht="2.25" customHeight="1" hidden="1"/>
    <row r="22" ht="1.5" customHeight="1" hidden="1">
      <c r="D22" s="131"/>
    </row>
    <row r="23" ht="15" customHeight="1" thickTop="1"/>
    <row r="24" spans="4:5" ht="15" customHeight="1">
      <c r="D24" s="574"/>
      <c r="E24" s="574"/>
    </row>
    <row r="26" spans="4:5" ht="15" customHeight="1">
      <c r="D26" s="574"/>
      <c r="E26" s="574"/>
    </row>
  </sheetData>
  <mergeCells count="9">
    <mergeCell ref="D24:E24"/>
    <mergeCell ref="D26:E26"/>
    <mergeCell ref="E16:E18"/>
    <mergeCell ref="B11:B12"/>
    <mergeCell ref="A6:E6"/>
    <mergeCell ref="A14:A18"/>
    <mergeCell ref="B15:B18"/>
    <mergeCell ref="C16:C18"/>
    <mergeCell ref="D16:D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3"/>
  <sheetViews>
    <sheetView workbookViewId="0" topLeftCell="A1">
      <selection activeCell="H28" sqref="H28:H29"/>
    </sheetView>
  </sheetViews>
  <sheetFormatPr defaultColWidth="9.00390625" defaultRowHeight="16.5" customHeight="1"/>
  <cols>
    <col min="1" max="1" width="9.125" style="1" customWidth="1"/>
    <col min="2" max="2" width="9.125" style="40" customWidth="1"/>
    <col min="3" max="3" width="9.125" style="99" customWidth="1"/>
    <col min="4" max="4" width="41.00390625" style="81" customWidth="1"/>
    <col min="5" max="5" width="23.00390625" style="4" customWidth="1"/>
    <col min="6" max="6" width="0" style="1" hidden="1" customWidth="1"/>
    <col min="7" max="16384" width="9.125" style="1" customWidth="1"/>
  </cols>
  <sheetData>
    <row r="1" spans="1:5" ht="16.5" customHeight="1">
      <c r="A1" s="1" t="s">
        <v>249</v>
      </c>
      <c r="D1" s="80"/>
      <c r="E1" s="166" t="s">
        <v>248</v>
      </c>
    </row>
    <row r="2" spans="1:5" ht="16.5" customHeight="1">
      <c r="A2" s="1" t="s">
        <v>250</v>
      </c>
      <c r="D2" s="103"/>
      <c r="E2" s="166" t="s">
        <v>534</v>
      </c>
    </row>
    <row r="3" spans="1:5" ht="16.5" customHeight="1">
      <c r="A3" s="1" t="s">
        <v>251</v>
      </c>
      <c r="D3" s="80"/>
      <c r="E3" s="166" t="s">
        <v>149</v>
      </c>
    </row>
    <row r="4" spans="1:5" ht="16.5" customHeight="1">
      <c r="A4" s="1" t="s">
        <v>252</v>
      </c>
      <c r="D4" s="103" t="s">
        <v>253</v>
      </c>
      <c r="E4" s="166" t="s">
        <v>531</v>
      </c>
    </row>
    <row r="6" spans="1:5" ht="16.5" customHeight="1">
      <c r="A6" s="570" t="s">
        <v>389</v>
      </c>
      <c r="B6" s="570"/>
      <c r="C6" s="570"/>
      <c r="D6" s="570"/>
      <c r="E6" s="570"/>
    </row>
    <row r="7" spans="1:5" ht="22.5" customHeight="1">
      <c r="A7" s="569" t="s">
        <v>254</v>
      </c>
      <c r="B7" s="569"/>
      <c r="C7" s="569"/>
      <c r="D7" s="569"/>
      <c r="E7" s="569"/>
    </row>
    <row r="8" ht="16.5" customHeight="1" thickBot="1"/>
    <row r="9" spans="1:5" s="2" customFormat="1" ht="16.5" customHeight="1" thickTop="1">
      <c r="A9" s="67" t="s">
        <v>39</v>
      </c>
      <c r="B9" s="7" t="s">
        <v>5</v>
      </c>
      <c r="C9" s="105" t="s">
        <v>6</v>
      </c>
      <c r="D9" s="106" t="s">
        <v>7</v>
      </c>
      <c r="E9" s="8" t="s">
        <v>317</v>
      </c>
    </row>
    <row r="10" spans="1:7" ht="16.5" customHeight="1">
      <c r="A10" s="567" t="s">
        <v>194</v>
      </c>
      <c r="B10" s="13"/>
      <c r="C10" s="31"/>
      <c r="D10" s="107" t="s">
        <v>13</v>
      </c>
      <c r="E10" s="11">
        <f>E11</f>
        <v>25000</v>
      </c>
      <c r="F10" s="108" t="s">
        <v>40</v>
      </c>
      <c r="G10" s="109"/>
    </row>
    <row r="11" spans="1:7" ht="16.5" customHeight="1">
      <c r="A11" s="567"/>
      <c r="B11" s="568" t="s">
        <v>195</v>
      </c>
      <c r="C11" s="31"/>
      <c r="D11" s="82" t="s">
        <v>14</v>
      </c>
      <c r="E11" s="44">
        <f>E12</f>
        <v>25000</v>
      </c>
      <c r="F11" s="110" t="s">
        <v>41</v>
      </c>
      <c r="G11" s="111"/>
    </row>
    <row r="12" spans="1:7" ht="16.5" customHeight="1">
      <c r="A12" s="567"/>
      <c r="B12" s="568"/>
      <c r="C12" s="31">
        <v>4300</v>
      </c>
      <c r="D12" s="83" t="s">
        <v>42</v>
      </c>
      <c r="E12" s="51">
        <v>25000</v>
      </c>
      <c r="F12" s="110" t="s">
        <v>41</v>
      </c>
      <c r="G12" s="111"/>
    </row>
    <row r="13" spans="1:5" ht="16.5" customHeight="1">
      <c r="A13" s="575">
        <v>700</v>
      </c>
      <c r="B13" s="43"/>
      <c r="C13" s="31"/>
      <c r="D13" s="112" t="s">
        <v>16</v>
      </c>
      <c r="E13" s="11">
        <f>E14</f>
        <v>35000</v>
      </c>
    </row>
    <row r="14" spans="1:5" ht="16.5" customHeight="1">
      <c r="A14" s="576"/>
      <c r="B14" s="572">
        <v>70005</v>
      </c>
      <c r="C14" s="31"/>
      <c r="D14" s="82" t="s">
        <v>17</v>
      </c>
      <c r="E14" s="44">
        <f>SUM(E15:E17)</f>
        <v>35000</v>
      </c>
    </row>
    <row r="15" spans="1:5" ht="16.5" customHeight="1">
      <c r="A15" s="576"/>
      <c r="B15" s="573"/>
      <c r="C15" s="31">
        <v>4300</v>
      </c>
      <c r="D15" s="83" t="s">
        <v>42</v>
      </c>
      <c r="E15" s="51">
        <v>4000</v>
      </c>
    </row>
    <row r="16" spans="1:5" ht="16.5" customHeight="1">
      <c r="A16" s="47"/>
      <c r="B16" s="94"/>
      <c r="C16" s="31">
        <v>4430</v>
      </c>
      <c r="D16" s="83" t="s">
        <v>50</v>
      </c>
      <c r="E16" s="51">
        <v>3000</v>
      </c>
    </row>
    <row r="17" spans="1:5" ht="24.75" customHeight="1">
      <c r="A17" s="89"/>
      <c r="B17" s="50"/>
      <c r="C17" s="31">
        <v>4590</v>
      </c>
      <c r="D17" s="83" t="s">
        <v>255</v>
      </c>
      <c r="E17" s="51">
        <v>28000</v>
      </c>
    </row>
    <row r="18" spans="1:5" ht="16.5" customHeight="1">
      <c r="A18" s="46">
        <v>710</v>
      </c>
      <c r="B18" s="43"/>
      <c r="C18" s="31"/>
      <c r="D18" s="112" t="s">
        <v>19</v>
      </c>
      <c r="E18" s="11">
        <f>E23+E21+E19</f>
        <v>242000</v>
      </c>
    </row>
    <row r="19" spans="1:5" ht="16.5" customHeight="1">
      <c r="A19" s="47"/>
      <c r="B19" s="48">
        <v>71013</v>
      </c>
      <c r="C19" s="31"/>
      <c r="D19" s="82" t="s">
        <v>20</v>
      </c>
      <c r="E19" s="44">
        <f>E20</f>
        <v>30000</v>
      </c>
    </row>
    <row r="20" spans="1:5" ht="16.5" customHeight="1">
      <c r="A20" s="47"/>
      <c r="B20" s="50"/>
      <c r="C20" s="31">
        <v>4300</v>
      </c>
      <c r="D20" s="83" t="s">
        <v>42</v>
      </c>
      <c r="E20" s="51">
        <v>30000</v>
      </c>
    </row>
    <row r="21" spans="1:5" ht="16.5" customHeight="1">
      <c r="A21" s="47"/>
      <c r="B21" s="48">
        <v>71014</v>
      </c>
      <c r="C21" s="31"/>
      <c r="D21" s="82" t="s">
        <v>21</v>
      </c>
      <c r="E21" s="44">
        <f>E22</f>
        <v>45000</v>
      </c>
    </row>
    <row r="22" spans="1:5" ht="16.5" customHeight="1">
      <c r="A22" s="47"/>
      <c r="B22" s="50"/>
      <c r="C22" s="31">
        <v>4300</v>
      </c>
      <c r="D22" s="83" t="s">
        <v>54</v>
      </c>
      <c r="E22" s="51">
        <v>45000</v>
      </c>
    </row>
    <row r="23" spans="1:5" ht="16.5" customHeight="1">
      <c r="A23" s="47"/>
      <c r="B23" s="48">
        <v>71015</v>
      </c>
      <c r="C23" s="31"/>
      <c r="D23" s="82" t="s">
        <v>22</v>
      </c>
      <c r="E23" s="44">
        <f>SUM(E24:E37)</f>
        <v>167000</v>
      </c>
    </row>
    <row r="24" spans="1:5" ht="16.5" customHeight="1">
      <c r="A24" s="47"/>
      <c r="B24" s="94"/>
      <c r="C24" s="31">
        <v>4010</v>
      </c>
      <c r="D24" s="83" t="s">
        <v>43</v>
      </c>
      <c r="E24" s="51">
        <v>65922</v>
      </c>
    </row>
    <row r="25" spans="1:5" ht="24.75" customHeight="1">
      <c r="A25" s="47"/>
      <c r="B25" s="94"/>
      <c r="C25" s="31">
        <v>4020</v>
      </c>
      <c r="D25" s="83" t="s">
        <v>256</v>
      </c>
      <c r="E25" s="51">
        <v>33696</v>
      </c>
    </row>
    <row r="26" spans="1:5" ht="16.5" customHeight="1">
      <c r="A26" s="47"/>
      <c r="B26" s="94"/>
      <c r="C26" s="31">
        <v>4040</v>
      </c>
      <c r="D26" s="83" t="s">
        <v>55</v>
      </c>
      <c r="E26" s="51">
        <v>7999</v>
      </c>
    </row>
    <row r="27" spans="1:5" ht="16.5" customHeight="1">
      <c r="A27" s="47"/>
      <c r="B27" s="94"/>
      <c r="C27" s="31">
        <v>4110</v>
      </c>
      <c r="D27" s="83" t="s">
        <v>45</v>
      </c>
      <c r="E27" s="51">
        <v>19576</v>
      </c>
    </row>
    <row r="28" spans="1:5" ht="16.5" customHeight="1">
      <c r="A28" s="47"/>
      <c r="B28" s="94"/>
      <c r="C28" s="31">
        <v>4120</v>
      </c>
      <c r="D28" s="83" t="s">
        <v>46</v>
      </c>
      <c r="E28" s="51">
        <v>2637</v>
      </c>
    </row>
    <row r="29" spans="1:5" ht="16.5" customHeight="1">
      <c r="A29" s="47"/>
      <c r="B29" s="94"/>
      <c r="C29" s="31">
        <v>4210</v>
      </c>
      <c r="D29" s="83" t="s">
        <v>47</v>
      </c>
      <c r="E29" s="51">
        <v>4400</v>
      </c>
    </row>
    <row r="30" spans="1:5" ht="16.5" customHeight="1">
      <c r="A30" s="47"/>
      <c r="B30" s="94"/>
      <c r="C30" s="31">
        <v>4260</v>
      </c>
      <c r="D30" s="83" t="s">
        <v>48</v>
      </c>
      <c r="E30" s="51">
        <v>1000</v>
      </c>
    </row>
    <row r="31" spans="1:5" ht="16.5" customHeight="1">
      <c r="A31" s="47"/>
      <c r="B31" s="94"/>
      <c r="C31" s="31">
        <v>4270</v>
      </c>
      <c r="D31" s="83" t="s">
        <v>56</v>
      </c>
      <c r="E31" s="51">
        <v>600</v>
      </c>
    </row>
    <row r="32" spans="1:5" ht="16.5" customHeight="1">
      <c r="A32" s="47"/>
      <c r="B32" s="94"/>
      <c r="C32" s="31">
        <v>4280</v>
      </c>
      <c r="D32" s="83" t="s">
        <v>81</v>
      </c>
      <c r="E32" s="51">
        <v>100</v>
      </c>
    </row>
    <row r="33" spans="1:5" ht="16.5" customHeight="1">
      <c r="A33" s="47"/>
      <c r="B33" s="94"/>
      <c r="C33" s="31">
        <v>4300</v>
      </c>
      <c r="D33" s="83" t="s">
        <v>42</v>
      </c>
      <c r="E33" s="51">
        <v>19292</v>
      </c>
    </row>
    <row r="34" spans="1:5" ht="16.5" customHeight="1">
      <c r="A34" s="47"/>
      <c r="B34" s="94"/>
      <c r="C34" s="31">
        <v>4410</v>
      </c>
      <c r="D34" s="83" t="s">
        <v>49</v>
      </c>
      <c r="E34" s="51">
        <v>500</v>
      </c>
    </row>
    <row r="35" spans="1:5" ht="16.5" customHeight="1">
      <c r="A35" s="47"/>
      <c r="B35" s="94"/>
      <c r="C35" s="31">
        <v>4430</v>
      </c>
      <c r="D35" s="83" t="s">
        <v>50</v>
      </c>
      <c r="E35" s="51">
        <v>800</v>
      </c>
    </row>
    <row r="36" spans="1:5" ht="16.5" customHeight="1">
      <c r="A36" s="47"/>
      <c r="B36" s="94"/>
      <c r="C36" s="31">
        <v>4440</v>
      </c>
      <c r="D36" s="83" t="s">
        <v>51</v>
      </c>
      <c r="E36" s="51">
        <v>3478</v>
      </c>
    </row>
    <row r="37" spans="1:5" ht="16.5" customHeight="1">
      <c r="A37" s="89"/>
      <c r="B37" s="50"/>
      <c r="C37" s="31">
        <v>6060</v>
      </c>
      <c r="D37" s="83" t="s">
        <v>143</v>
      </c>
      <c r="E37" s="51">
        <v>7000</v>
      </c>
    </row>
    <row r="38" spans="1:7" ht="16.5" customHeight="1">
      <c r="A38" s="46">
        <v>750</v>
      </c>
      <c r="B38" s="43"/>
      <c r="C38" s="31"/>
      <c r="D38" s="112" t="s">
        <v>23</v>
      </c>
      <c r="E38" s="11">
        <f>E39+E44</f>
        <v>180613</v>
      </c>
      <c r="F38" s="108" t="s">
        <v>118</v>
      </c>
      <c r="G38" s="109"/>
    </row>
    <row r="39" spans="1:7" ht="16.5" customHeight="1">
      <c r="A39" s="47"/>
      <c r="B39" s="48">
        <v>75011</v>
      </c>
      <c r="C39" s="31"/>
      <c r="D39" s="82" t="s">
        <v>24</v>
      </c>
      <c r="E39" s="44">
        <f>SUM(E40:E43)</f>
        <v>151513</v>
      </c>
      <c r="F39" s="110" t="s">
        <v>57</v>
      </c>
      <c r="G39" s="111"/>
    </row>
    <row r="40" spans="1:7" ht="16.5" customHeight="1">
      <c r="A40" s="47"/>
      <c r="B40" s="94"/>
      <c r="C40" s="31">
        <v>4010</v>
      </c>
      <c r="D40" s="83" t="s">
        <v>58</v>
      </c>
      <c r="E40" s="51">
        <v>116280</v>
      </c>
      <c r="F40" s="110" t="s">
        <v>59</v>
      </c>
      <c r="G40" s="111"/>
    </row>
    <row r="41" spans="1:7" ht="16.5" customHeight="1">
      <c r="A41" s="89"/>
      <c r="B41" s="50"/>
      <c r="C41" s="31">
        <v>4040</v>
      </c>
      <c r="D41" s="83" t="s">
        <v>44</v>
      </c>
      <c r="E41" s="51">
        <v>10318</v>
      </c>
      <c r="F41" s="110" t="s">
        <v>60</v>
      </c>
      <c r="G41" s="111"/>
    </row>
    <row r="42" spans="1:7" ht="16.5" customHeight="1">
      <c r="A42" s="46"/>
      <c r="B42" s="48"/>
      <c r="C42" s="31">
        <v>4110</v>
      </c>
      <c r="D42" s="83" t="s">
        <v>45</v>
      </c>
      <c r="E42" s="51">
        <v>21813</v>
      </c>
      <c r="F42" s="110" t="s">
        <v>61</v>
      </c>
      <c r="G42" s="111"/>
    </row>
    <row r="43" spans="1:7" ht="16.5" customHeight="1">
      <c r="A43" s="47"/>
      <c r="B43" s="50"/>
      <c r="C43" s="31">
        <v>4120</v>
      </c>
      <c r="D43" s="83" t="s">
        <v>124</v>
      </c>
      <c r="E43" s="51">
        <v>3102</v>
      </c>
      <c r="F43" s="110"/>
      <c r="G43" s="111"/>
    </row>
    <row r="44" spans="1:7" ht="16.5" customHeight="1">
      <c r="A44" s="47"/>
      <c r="B44" s="48">
        <v>75045</v>
      </c>
      <c r="C44" s="31"/>
      <c r="D44" s="82" t="s">
        <v>25</v>
      </c>
      <c r="E44" s="44">
        <f>SUM(E45:E50)</f>
        <v>29100</v>
      </c>
      <c r="F44" s="110" t="s">
        <v>62</v>
      </c>
      <c r="G44" s="111"/>
    </row>
    <row r="45" spans="1:7" ht="16.5" customHeight="1">
      <c r="A45" s="47"/>
      <c r="B45" s="94"/>
      <c r="C45" s="31">
        <v>4110</v>
      </c>
      <c r="D45" s="83" t="s">
        <v>125</v>
      </c>
      <c r="E45" s="51">
        <v>1300</v>
      </c>
      <c r="F45" s="110"/>
      <c r="G45" s="111"/>
    </row>
    <row r="46" spans="1:7" ht="16.5" customHeight="1">
      <c r="A46" s="47"/>
      <c r="B46" s="94"/>
      <c r="C46" s="31">
        <v>4120</v>
      </c>
      <c r="D46" s="83" t="s">
        <v>124</v>
      </c>
      <c r="E46" s="51">
        <v>200</v>
      </c>
      <c r="F46" s="110"/>
      <c r="G46" s="111"/>
    </row>
    <row r="47" spans="1:7" ht="16.5" customHeight="1">
      <c r="A47" s="47"/>
      <c r="B47" s="94"/>
      <c r="C47" s="31">
        <v>4170</v>
      </c>
      <c r="D47" s="83" t="s">
        <v>314</v>
      </c>
      <c r="E47" s="51">
        <v>15297</v>
      </c>
      <c r="F47" s="110"/>
      <c r="G47" s="111"/>
    </row>
    <row r="48" spans="1:7" ht="16.5" customHeight="1">
      <c r="A48" s="47"/>
      <c r="B48" s="94"/>
      <c r="C48" s="31">
        <v>4210</v>
      </c>
      <c r="D48" s="83" t="s">
        <v>47</v>
      </c>
      <c r="E48" s="51">
        <v>2098</v>
      </c>
      <c r="F48" s="110" t="s">
        <v>64</v>
      </c>
      <c r="G48" s="111"/>
    </row>
    <row r="49" spans="1:7" ht="16.5" customHeight="1">
      <c r="A49" s="47"/>
      <c r="B49" s="94"/>
      <c r="C49" s="31">
        <v>4300</v>
      </c>
      <c r="D49" s="83" t="s">
        <v>42</v>
      </c>
      <c r="E49" s="51">
        <v>10115</v>
      </c>
      <c r="F49" s="110" t="s">
        <v>65</v>
      </c>
      <c r="G49" s="111"/>
    </row>
    <row r="50" spans="1:7" ht="16.5" customHeight="1">
      <c r="A50" s="89"/>
      <c r="B50" s="50"/>
      <c r="C50" s="31">
        <v>4410</v>
      </c>
      <c r="D50" s="83" t="s">
        <v>49</v>
      </c>
      <c r="E50" s="51">
        <v>90</v>
      </c>
      <c r="F50" s="110" t="s">
        <v>66</v>
      </c>
      <c r="G50" s="111"/>
    </row>
    <row r="51" spans="1:5" ht="13.5" customHeight="1">
      <c r="A51" s="46">
        <v>754</v>
      </c>
      <c r="B51" s="43"/>
      <c r="C51" s="31"/>
      <c r="D51" s="342" t="s">
        <v>26</v>
      </c>
      <c r="E51" s="11">
        <f>E52+E71</f>
        <v>2169775</v>
      </c>
    </row>
    <row r="52" spans="1:5" ht="16.5" customHeight="1">
      <c r="A52" s="49"/>
      <c r="B52" s="48">
        <v>75411</v>
      </c>
      <c r="C52" s="31"/>
      <c r="D52" s="82" t="s">
        <v>27</v>
      </c>
      <c r="E52" s="44">
        <f>SUM(E53:E70)</f>
        <v>2169275</v>
      </c>
    </row>
    <row r="53" spans="1:5" ht="16.5" customHeight="1">
      <c r="A53" s="49"/>
      <c r="B53" s="94"/>
      <c r="C53" s="31">
        <v>3070</v>
      </c>
      <c r="D53" s="83" t="s">
        <v>390</v>
      </c>
      <c r="E53" s="51">
        <v>135541</v>
      </c>
    </row>
    <row r="54" spans="1:5" ht="13.5" customHeight="1">
      <c r="A54" s="49"/>
      <c r="B54" s="94"/>
      <c r="C54" s="31">
        <v>4010</v>
      </c>
      <c r="D54" s="83" t="s">
        <v>58</v>
      </c>
      <c r="E54" s="51">
        <v>18485</v>
      </c>
    </row>
    <row r="55" spans="1:5" ht="16.5" customHeight="1">
      <c r="A55" s="49"/>
      <c r="B55" s="94"/>
      <c r="C55" s="31">
        <v>4040</v>
      </c>
      <c r="D55" s="83" t="s">
        <v>55</v>
      </c>
      <c r="E55" s="51">
        <v>1430</v>
      </c>
    </row>
    <row r="56" spans="1:5" ht="16.5" customHeight="1">
      <c r="A56" s="49"/>
      <c r="B56" s="94"/>
      <c r="C56" s="31">
        <v>4050</v>
      </c>
      <c r="D56" s="83" t="s">
        <v>68</v>
      </c>
      <c r="E56" s="51">
        <v>1503927</v>
      </c>
    </row>
    <row r="57" spans="1:5" ht="16.5" customHeight="1">
      <c r="A57" s="49"/>
      <c r="B57" s="94"/>
      <c r="C57" s="31">
        <v>4070</v>
      </c>
      <c r="D57" s="83" t="s">
        <v>69</v>
      </c>
      <c r="E57" s="51">
        <v>126973</v>
      </c>
    </row>
    <row r="58" spans="1:5" ht="16.5" customHeight="1">
      <c r="A58" s="49"/>
      <c r="B58" s="94"/>
      <c r="C58" s="31">
        <v>4110</v>
      </c>
      <c r="D58" s="83" t="s">
        <v>45</v>
      </c>
      <c r="E58" s="51">
        <v>3431</v>
      </c>
    </row>
    <row r="59" spans="1:5" ht="16.5" customHeight="1">
      <c r="A59" s="49"/>
      <c r="B59" s="94"/>
      <c r="C59" s="31">
        <v>4120</v>
      </c>
      <c r="D59" s="83" t="s">
        <v>46</v>
      </c>
      <c r="E59" s="51">
        <v>488</v>
      </c>
    </row>
    <row r="60" spans="1:5" ht="24" customHeight="1">
      <c r="A60" s="49"/>
      <c r="B60" s="94"/>
      <c r="C60" s="31">
        <v>4180</v>
      </c>
      <c r="D60" s="83" t="s">
        <v>391</v>
      </c>
      <c r="E60" s="51">
        <v>107000</v>
      </c>
    </row>
    <row r="61" spans="1:5" ht="16.5" customHeight="1">
      <c r="A61" s="49"/>
      <c r="B61" s="94"/>
      <c r="C61" s="31">
        <v>4210</v>
      </c>
      <c r="D61" s="83" t="s">
        <v>47</v>
      </c>
      <c r="E61" s="51">
        <v>138000</v>
      </c>
    </row>
    <row r="62" spans="1:5" ht="16.5" customHeight="1">
      <c r="A62" s="49"/>
      <c r="B62" s="94"/>
      <c r="C62" s="31">
        <v>4220</v>
      </c>
      <c r="D62" s="83" t="s">
        <v>70</v>
      </c>
      <c r="E62" s="51">
        <v>3000</v>
      </c>
    </row>
    <row r="63" spans="1:5" ht="16.5" customHeight="1">
      <c r="A63" s="49"/>
      <c r="B63" s="94"/>
      <c r="C63" s="31">
        <v>4260</v>
      </c>
      <c r="D63" s="83" t="s">
        <v>48</v>
      </c>
      <c r="E63" s="51">
        <v>20000</v>
      </c>
    </row>
    <row r="64" spans="1:5" ht="16.5" customHeight="1">
      <c r="A64" s="49"/>
      <c r="B64" s="94"/>
      <c r="C64" s="31">
        <v>4270</v>
      </c>
      <c r="D64" s="83" t="s">
        <v>56</v>
      </c>
      <c r="E64" s="51">
        <v>18000</v>
      </c>
    </row>
    <row r="65" spans="1:5" ht="16.5" customHeight="1">
      <c r="A65" s="49"/>
      <c r="B65" s="94"/>
      <c r="C65" s="31">
        <v>4280</v>
      </c>
      <c r="D65" s="83" t="s">
        <v>81</v>
      </c>
      <c r="E65" s="51">
        <v>10000</v>
      </c>
    </row>
    <row r="66" spans="1:5" ht="16.5" customHeight="1">
      <c r="A66" s="49"/>
      <c r="B66" s="94"/>
      <c r="C66" s="31">
        <v>4300</v>
      </c>
      <c r="D66" s="83" t="s">
        <v>42</v>
      </c>
      <c r="E66" s="51">
        <v>54000</v>
      </c>
    </row>
    <row r="67" spans="1:5" ht="16.5" customHeight="1">
      <c r="A67" s="49"/>
      <c r="B67" s="94"/>
      <c r="C67" s="31">
        <v>4410</v>
      </c>
      <c r="D67" s="83" t="s">
        <v>49</v>
      </c>
      <c r="E67" s="51">
        <v>10000</v>
      </c>
    </row>
    <row r="68" spans="1:5" ht="16.5" customHeight="1">
      <c r="A68" s="49"/>
      <c r="B68" s="94"/>
      <c r="C68" s="31">
        <v>4430</v>
      </c>
      <c r="D68" s="83" t="s">
        <v>50</v>
      </c>
      <c r="E68" s="51">
        <v>3000</v>
      </c>
    </row>
    <row r="69" spans="1:5" ht="16.5" customHeight="1">
      <c r="A69" s="49"/>
      <c r="B69" s="94"/>
      <c r="C69" s="31">
        <v>4440</v>
      </c>
      <c r="D69" s="83" t="s">
        <v>92</v>
      </c>
      <c r="E69" s="51">
        <v>1000</v>
      </c>
    </row>
    <row r="70" spans="1:5" ht="16.5" customHeight="1">
      <c r="A70" s="49"/>
      <c r="B70" s="94"/>
      <c r="C70" s="31">
        <v>4500</v>
      </c>
      <c r="D70" s="83" t="s">
        <v>392</v>
      </c>
      <c r="E70" s="51">
        <v>15000</v>
      </c>
    </row>
    <row r="71" spans="1:5" ht="16.5" customHeight="1">
      <c r="A71" s="49"/>
      <c r="B71" s="48">
        <v>75414</v>
      </c>
      <c r="C71" s="31"/>
      <c r="D71" s="82" t="s">
        <v>136</v>
      </c>
      <c r="E71" s="44">
        <f>SUM(E72:E73)</f>
        <v>500</v>
      </c>
    </row>
    <row r="72" spans="1:5" ht="16.5" customHeight="1">
      <c r="A72" s="49"/>
      <c r="B72" s="94"/>
      <c r="C72" s="31">
        <v>4210</v>
      </c>
      <c r="D72" s="83" t="s">
        <v>47</v>
      </c>
      <c r="E72" s="51">
        <v>250</v>
      </c>
    </row>
    <row r="73" spans="1:5" ht="16.5" customHeight="1">
      <c r="A73" s="49"/>
      <c r="B73" s="50"/>
      <c r="C73" s="31">
        <v>4300</v>
      </c>
      <c r="D73" s="83" t="s">
        <v>42</v>
      </c>
      <c r="E73" s="51">
        <v>250</v>
      </c>
    </row>
    <row r="74" spans="1:5" ht="16.5" customHeight="1">
      <c r="A74" s="46">
        <v>851</v>
      </c>
      <c r="B74" s="43"/>
      <c r="C74" s="31"/>
      <c r="D74" s="112" t="s">
        <v>28</v>
      </c>
      <c r="E74" s="11">
        <f>SUM(E75)</f>
        <v>1357000</v>
      </c>
    </row>
    <row r="75" spans="1:5" ht="37.5" customHeight="1">
      <c r="A75" s="47"/>
      <c r="B75" s="48">
        <v>85156</v>
      </c>
      <c r="C75" s="31"/>
      <c r="D75" s="82" t="s">
        <v>95</v>
      </c>
      <c r="E75" s="44">
        <f>SUM(E76:E76)</f>
        <v>1357000</v>
      </c>
    </row>
    <row r="76" spans="1:5" ht="16.5" customHeight="1">
      <c r="A76" s="47"/>
      <c r="B76" s="94"/>
      <c r="C76" s="31">
        <v>4130</v>
      </c>
      <c r="D76" s="83" t="s">
        <v>137</v>
      </c>
      <c r="E76" s="51">
        <v>1357000</v>
      </c>
    </row>
    <row r="77" spans="1:5" ht="13.5" customHeight="1">
      <c r="A77" s="90">
        <v>853</v>
      </c>
      <c r="B77" s="48"/>
      <c r="C77" s="31"/>
      <c r="D77" s="112" t="s">
        <v>213</v>
      </c>
      <c r="E77" s="11">
        <f>SUM(E78)</f>
        <v>65700</v>
      </c>
    </row>
    <row r="78" spans="1:5" ht="16.5" customHeight="1">
      <c r="A78" s="91"/>
      <c r="B78" s="116">
        <v>85321</v>
      </c>
      <c r="C78" s="31"/>
      <c r="D78" s="82" t="s">
        <v>31</v>
      </c>
      <c r="E78" s="44">
        <f>SUM(E79:E87)</f>
        <v>65700</v>
      </c>
    </row>
    <row r="79" spans="1:5" ht="16.5" customHeight="1">
      <c r="A79" s="91"/>
      <c r="B79" s="117"/>
      <c r="C79" s="31">
        <v>4010</v>
      </c>
      <c r="D79" s="83" t="s">
        <v>43</v>
      </c>
      <c r="E79" s="51">
        <v>33200</v>
      </c>
    </row>
    <row r="80" spans="1:5" ht="16.5" customHeight="1">
      <c r="A80" s="91"/>
      <c r="B80" s="117"/>
      <c r="C80" s="31">
        <v>4040</v>
      </c>
      <c r="D80" s="83" t="s">
        <v>55</v>
      </c>
      <c r="E80" s="51">
        <v>2064</v>
      </c>
    </row>
    <row r="81" spans="1:5" ht="16.5" customHeight="1">
      <c r="A81" s="92"/>
      <c r="B81" s="118"/>
      <c r="C81" s="31">
        <v>4110</v>
      </c>
      <c r="D81" s="83" t="s">
        <v>45</v>
      </c>
      <c r="E81" s="51">
        <v>6076</v>
      </c>
    </row>
    <row r="82" spans="1:5" ht="16.5" customHeight="1">
      <c r="A82" s="90"/>
      <c r="B82" s="116"/>
      <c r="C82" s="31">
        <v>4120</v>
      </c>
      <c r="D82" s="83" t="s">
        <v>46</v>
      </c>
      <c r="E82" s="51">
        <v>864</v>
      </c>
    </row>
    <row r="83" spans="1:5" ht="16.5" customHeight="1">
      <c r="A83" s="91"/>
      <c r="B83" s="117"/>
      <c r="C83" s="31">
        <v>4170</v>
      </c>
      <c r="D83" s="83" t="s">
        <v>314</v>
      </c>
      <c r="E83" s="51">
        <v>5580</v>
      </c>
    </row>
    <row r="84" spans="1:5" ht="16.5" customHeight="1">
      <c r="A84" s="91"/>
      <c r="B84" s="117"/>
      <c r="C84" s="31">
        <v>4210</v>
      </c>
      <c r="D84" s="83" t="s">
        <v>47</v>
      </c>
      <c r="E84" s="51">
        <v>800</v>
      </c>
    </row>
    <row r="85" spans="1:5" ht="16.5" customHeight="1">
      <c r="A85" s="91"/>
      <c r="B85" s="117"/>
      <c r="C85" s="31">
        <v>4300</v>
      </c>
      <c r="D85" s="83" t="s">
        <v>42</v>
      </c>
      <c r="E85" s="51">
        <v>15916</v>
      </c>
    </row>
    <row r="86" spans="1:5" ht="16.5" customHeight="1">
      <c r="A86" s="91"/>
      <c r="B86" s="117"/>
      <c r="C86" s="31">
        <v>4410</v>
      </c>
      <c r="D86" s="83" t="s">
        <v>49</v>
      </c>
      <c r="E86" s="51">
        <v>100</v>
      </c>
    </row>
    <row r="87" spans="1:5" ht="16.5" customHeight="1">
      <c r="A87" s="92"/>
      <c r="B87" s="118"/>
      <c r="C87" s="30">
        <v>4440</v>
      </c>
      <c r="D87" s="113" t="s">
        <v>92</v>
      </c>
      <c r="E87" s="114">
        <v>1100</v>
      </c>
    </row>
    <row r="88" spans="1:7" ht="16.5" customHeight="1" thickBot="1">
      <c r="A88" s="676" t="s">
        <v>141</v>
      </c>
      <c r="B88" s="677"/>
      <c r="C88" s="677"/>
      <c r="D88" s="677"/>
      <c r="E88" s="56">
        <f>SUM(E10+E13+E18+E38+E51+E74+E77)</f>
        <v>4075088</v>
      </c>
      <c r="F88" s="2" t="s">
        <v>76</v>
      </c>
      <c r="G88" s="2"/>
    </row>
    <row r="89" ht="16.5" customHeight="1" thickTop="1"/>
    <row r="91" ht="16.5" customHeight="1">
      <c r="D91" s="115"/>
    </row>
    <row r="92" ht="16.5" customHeight="1">
      <c r="D92" s="115"/>
    </row>
    <row r="93" ht="16.5" customHeight="1">
      <c r="D93" s="104"/>
    </row>
  </sheetData>
  <mergeCells count="7">
    <mergeCell ref="A6:E6"/>
    <mergeCell ref="A88:D88"/>
    <mergeCell ref="A13:A15"/>
    <mergeCell ref="B14:B15"/>
    <mergeCell ref="A7:E7"/>
    <mergeCell ref="A10:A12"/>
    <mergeCell ref="B11:B12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1">
      <selection activeCell="D28" sqref="D28"/>
    </sheetView>
  </sheetViews>
  <sheetFormatPr defaultColWidth="9.00390625" defaultRowHeight="12.75"/>
  <cols>
    <col min="1" max="1" width="5.375" style="61" customWidth="1"/>
    <col min="2" max="2" width="7.875" style="61" customWidth="1"/>
    <col min="3" max="3" width="8.00390625" style="61" customWidth="1"/>
    <col min="4" max="4" width="48.00390625" style="61" customWidth="1"/>
    <col min="5" max="5" width="21.125" style="78" customWidth="1"/>
    <col min="6" max="16384" width="9.125" style="61" customWidth="1"/>
  </cols>
  <sheetData>
    <row r="1" spans="1:7" ht="11.25">
      <c r="A1" s="59"/>
      <c r="B1" s="59"/>
      <c r="C1" s="59"/>
      <c r="D1" s="59"/>
      <c r="E1" s="62" t="s">
        <v>185</v>
      </c>
      <c r="F1" s="58"/>
      <c r="G1" s="60"/>
    </row>
    <row r="2" spans="1:7" ht="11.25">
      <c r="A2" s="59"/>
      <c r="B2" s="59"/>
      <c r="C2" s="59"/>
      <c r="D2" s="59"/>
      <c r="E2" s="62" t="s">
        <v>534</v>
      </c>
      <c r="F2" s="58"/>
      <c r="G2" s="60"/>
    </row>
    <row r="3" spans="1:7" ht="11.25">
      <c r="A3" s="59"/>
      <c r="B3" s="59"/>
      <c r="C3" s="59"/>
      <c r="D3" s="59"/>
      <c r="E3" s="62" t="s">
        <v>149</v>
      </c>
      <c r="F3" s="58"/>
      <c r="G3" s="60"/>
    </row>
    <row r="4" spans="1:7" ht="11.25">
      <c r="A4" s="59"/>
      <c r="B4" s="59"/>
      <c r="C4" s="59"/>
      <c r="D4" s="59"/>
      <c r="E4" s="62" t="s">
        <v>531</v>
      </c>
      <c r="F4" s="58"/>
      <c r="G4" s="60"/>
    </row>
    <row r="5" spans="1:7" ht="11.25">
      <c r="A5" s="59"/>
      <c r="B5" s="59"/>
      <c r="C5" s="59"/>
      <c r="D5" s="59"/>
      <c r="E5" s="59"/>
      <c r="F5" s="58"/>
      <c r="G5" s="60"/>
    </row>
    <row r="6" spans="1:7" ht="5.25" customHeight="1">
      <c r="A6" s="577" t="s">
        <v>395</v>
      </c>
      <c r="B6" s="577"/>
      <c r="C6" s="577"/>
      <c r="D6" s="577"/>
      <c r="E6" s="577"/>
      <c r="F6" s="58"/>
      <c r="G6" s="60"/>
    </row>
    <row r="7" spans="1:7" ht="32.25" customHeight="1" thickBot="1">
      <c r="A7" s="577"/>
      <c r="B7" s="577"/>
      <c r="C7" s="577"/>
      <c r="D7" s="577"/>
      <c r="E7" s="577"/>
      <c r="F7" s="58"/>
      <c r="G7" s="60"/>
    </row>
    <row r="8" spans="1:7" ht="11.25" hidden="1">
      <c r="A8" s="63"/>
      <c r="B8" s="64"/>
      <c r="C8" s="64"/>
      <c r="D8" s="64"/>
      <c r="E8" s="65"/>
      <c r="F8" s="64"/>
      <c r="G8" s="66"/>
    </row>
    <row r="9" spans="1:8" ht="31.5" customHeight="1" thickTop="1">
      <c r="A9" s="67" t="s">
        <v>4</v>
      </c>
      <c r="B9" s="10" t="s">
        <v>38</v>
      </c>
      <c r="C9" s="10" t="s">
        <v>6</v>
      </c>
      <c r="D9" s="10" t="s">
        <v>7</v>
      </c>
      <c r="E9" s="11" t="s">
        <v>396</v>
      </c>
      <c r="F9" s="76"/>
      <c r="G9" s="76"/>
      <c r="H9" s="60"/>
    </row>
    <row r="10" spans="1:8" ht="18" customHeight="1">
      <c r="A10" s="578">
        <v>600</v>
      </c>
      <c r="B10" s="68"/>
      <c r="C10" s="68"/>
      <c r="D10" s="12" t="s">
        <v>34</v>
      </c>
      <c r="E10" s="11">
        <f>SUM(E11)</f>
        <v>304265</v>
      </c>
      <c r="F10" s="76"/>
      <c r="G10" s="76"/>
      <c r="H10" s="60"/>
    </row>
    <row r="11" spans="1:8" ht="17.25" customHeight="1">
      <c r="A11" s="579"/>
      <c r="B11" s="582">
        <v>60014</v>
      </c>
      <c r="C11" s="68"/>
      <c r="D11" s="13" t="s">
        <v>35</v>
      </c>
      <c r="E11" s="44">
        <f>SUM(E12:E16)</f>
        <v>304265</v>
      </c>
      <c r="F11" s="76"/>
      <c r="G11" s="76"/>
      <c r="H11" s="60"/>
    </row>
    <row r="12" spans="1:8" ht="37.5" customHeight="1">
      <c r="A12" s="579"/>
      <c r="B12" s="583"/>
      <c r="C12" s="584">
        <v>2310</v>
      </c>
      <c r="D12" s="558" t="s">
        <v>260</v>
      </c>
      <c r="E12" s="51">
        <v>199215</v>
      </c>
      <c r="F12" s="76"/>
      <c r="G12" s="76"/>
      <c r="H12" s="60"/>
    </row>
    <row r="13" spans="1:8" ht="1.5" customHeight="1" hidden="1">
      <c r="A13" s="579"/>
      <c r="B13" s="583"/>
      <c r="C13" s="584"/>
      <c r="D13" s="558"/>
      <c r="E13" s="51"/>
      <c r="F13" s="76"/>
      <c r="G13" s="76"/>
      <c r="H13" s="60"/>
    </row>
    <row r="14" spans="1:8" ht="15.75" customHeight="1" hidden="1" thickBot="1">
      <c r="A14" s="579"/>
      <c r="B14" s="583"/>
      <c r="C14" s="584"/>
      <c r="D14" s="558"/>
      <c r="E14" s="51"/>
      <c r="F14" s="76"/>
      <c r="G14" s="76"/>
      <c r="H14" s="60"/>
    </row>
    <row r="15" spans="1:8" ht="15.75" customHeight="1" hidden="1" thickBot="1">
      <c r="A15" s="579"/>
      <c r="B15" s="583"/>
      <c r="C15" s="584"/>
      <c r="D15" s="558"/>
      <c r="E15" s="51"/>
      <c r="F15" s="76"/>
      <c r="G15" s="76"/>
      <c r="H15" s="60"/>
    </row>
    <row r="16" spans="1:8" ht="36" customHeight="1">
      <c r="A16" s="21"/>
      <c r="B16" s="22"/>
      <c r="C16" s="31">
        <v>6610</v>
      </c>
      <c r="D16" s="68" t="s">
        <v>261</v>
      </c>
      <c r="E16" s="51">
        <v>105050</v>
      </c>
      <c r="F16" s="76"/>
      <c r="G16" s="76"/>
      <c r="H16" s="60"/>
    </row>
    <row r="17" spans="1:8" ht="17.25" customHeight="1">
      <c r="A17" s="19">
        <v>801</v>
      </c>
      <c r="B17" s="22"/>
      <c r="C17" s="31"/>
      <c r="D17" s="12" t="s">
        <v>85</v>
      </c>
      <c r="E17" s="11">
        <f>SUM(E18)</f>
        <v>80000</v>
      </c>
      <c r="F17" s="76"/>
      <c r="G17" s="76"/>
      <c r="H17" s="60"/>
    </row>
    <row r="18" spans="1:8" ht="17.25" customHeight="1">
      <c r="A18" s="19"/>
      <c r="B18" s="22">
        <v>80130</v>
      </c>
      <c r="C18" s="31"/>
      <c r="D18" s="13" t="s">
        <v>120</v>
      </c>
      <c r="E18" s="44">
        <f>SUM(E19)</f>
        <v>80000</v>
      </c>
      <c r="F18" s="76"/>
      <c r="G18" s="76"/>
      <c r="H18" s="60"/>
    </row>
    <row r="19" spans="1:8" ht="36" customHeight="1">
      <c r="A19" s="19"/>
      <c r="B19" s="22"/>
      <c r="C19" s="31">
        <v>2320</v>
      </c>
      <c r="D19" s="68" t="s">
        <v>476</v>
      </c>
      <c r="E19" s="51">
        <v>80000</v>
      </c>
      <c r="F19" s="76"/>
      <c r="G19" s="76"/>
      <c r="H19" s="60"/>
    </row>
    <row r="20" spans="1:8" ht="15" customHeight="1">
      <c r="A20" s="18">
        <v>852</v>
      </c>
      <c r="B20" s="22"/>
      <c r="C20" s="31"/>
      <c r="D20" s="12" t="s">
        <v>207</v>
      </c>
      <c r="E20" s="11">
        <f>E21+E23</f>
        <v>617789</v>
      </c>
      <c r="F20" s="76"/>
      <c r="G20" s="76"/>
      <c r="H20" s="60"/>
    </row>
    <row r="21" spans="1:8" ht="16.5" customHeight="1">
      <c r="A21" s="143"/>
      <c r="B21" s="20">
        <v>85201</v>
      </c>
      <c r="C21" s="31"/>
      <c r="D21" s="13" t="s">
        <v>394</v>
      </c>
      <c r="E21" s="44">
        <f>SUM(E22)</f>
        <v>561282</v>
      </c>
      <c r="F21" s="76"/>
      <c r="G21" s="76"/>
      <c r="H21" s="60"/>
    </row>
    <row r="22" spans="1:8" ht="36" customHeight="1">
      <c r="A22" s="143"/>
      <c r="B22" s="22"/>
      <c r="C22" s="31">
        <v>2320</v>
      </c>
      <c r="D22" s="68" t="s">
        <v>476</v>
      </c>
      <c r="E22" s="51">
        <v>561282</v>
      </c>
      <c r="F22" s="76"/>
      <c r="G22" s="76"/>
      <c r="H22" s="60"/>
    </row>
    <row r="23" spans="1:8" ht="18" customHeight="1">
      <c r="A23" s="143"/>
      <c r="B23" s="20">
        <v>85204</v>
      </c>
      <c r="C23" s="31"/>
      <c r="D23" s="13" t="s">
        <v>99</v>
      </c>
      <c r="E23" s="44">
        <f>SUM(E24)</f>
        <v>56507</v>
      </c>
      <c r="F23" s="76"/>
      <c r="G23" s="76"/>
      <c r="H23" s="60"/>
    </row>
    <row r="24" spans="1:8" ht="36" customHeight="1">
      <c r="A24" s="132"/>
      <c r="B24" s="24"/>
      <c r="C24" s="31">
        <v>2320</v>
      </c>
      <c r="D24" s="68" t="s">
        <v>476</v>
      </c>
      <c r="E24" s="51">
        <v>56507</v>
      </c>
      <c r="F24" s="76"/>
      <c r="G24" s="76"/>
      <c r="H24" s="60"/>
    </row>
    <row r="25" spans="1:8" ht="15.75" customHeight="1">
      <c r="A25" s="580" t="s">
        <v>37</v>
      </c>
      <c r="B25" s="581"/>
      <c r="C25" s="581"/>
      <c r="D25" s="581"/>
      <c r="E25" s="11">
        <f>E10+E20+E17</f>
        <v>1002054</v>
      </c>
      <c r="F25" s="76"/>
      <c r="G25" s="76"/>
      <c r="H25" s="60"/>
    </row>
    <row r="26" spans="1:8" ht="0.75" customHeight="1" thickBot="1">
      <c r="A26" s="69"/>
      <c r="B26" s="70"/>
      <c r="C26" s="70"/>
      <c r="D26" s="70"/>
      <c r="E26" s="71"/>
      <c r="F26" s="79"/>
      <c r="G26" s="76"/>
      <c r="H26" s="60"/>
    </row>
    <row r="27" spans="1:8" ht="12" thickTop="1">
      <c r="A27" s="72"/>
      <c r="B27" s="72"/>
      <c r="C27" s="72"/>
      <c r="D27" s="72"/>
      <c r="E27" s="73"/>
      <c r="F27" s="76"/>
      <c r="G27" s="76"/>
      <c r="H27" s="60"/>
    </row>
    <row r="28" spans="1:8" ht="11.25">
      <c r="A28" s="76"/>
      <c r="B28" s="76"/>
      <c r="C28" s="76"/>
      <c r="D28" s="76"/>
      <c r="E28" s="77"/>
      <c r="F28" s="76"/>
      <c r="G28" s="76"/>
      <c r="H28" s="60"/>
    </row>
    <row r="29" spans="1:8" ht="11.25">
      <c r="A29" s="76"/>
      <c r="B29" s="76"/>
      <c r="C29" s="76"/>
      <c r="D29" s="76"/>
      <c r="E29" s="77"/>
      <c r="F29" s="76"/>
      <c r="G29" s="76"/>
      <c r="H29" s="60"/>
    </row>
    <row r="30" spans="1:8" ht="11.25">
      <c r="A30" s="76"/>
      <c r="B30" s="76"/>
      <c r="C30" s="76"/>
      <c r="D30" s="76"/>
      <c r="E30" s="77"/>
      <c r="F30" s="76"/>
      <c r="G30" s="76"/>
      <c r="H30" s="60"/>
    </row>
    <row r="31" spans="1:8" ht="11.25">
      <c r="A31" s="76"/>
      <c r="B31" s="76"/>
      <c r="C31" s="76"/>
      <c r="D31" s="76"/>
      <c r="E31" s="77"/>
      <c r="F31" s="76"/>
      <c r="G31" s="76"/>
      <c r="H31" s="60"/>
    </row>
    <row r="32" spans="1:8" ht="11.25">
      <c r="A32" s="76"/>
      <c r="B32" s="76"/>
      <c r="C32" s="76"/>
      <c r="D32" s="76"/>
      <c r="E32" s="77"/>
      <c r="F32" s="76"/>
      <c r="G32" s="76"/>
      <c r="H32" s="60"/>
    </row>
    <row r="33" spans="1:8" ht="11.25">
      <c r="A33" s="76"/>
      <c r="B33" s="76"/>
      <c r="C33" s="76"/>
      <c r="D33" s="76"/>
      <c r="E33" s="77"/>
      <c r="F33" s="76"/>
      <c r="G33" s="76"/>
      <c r="H33" s="60"/>
    </row>
    <row r="34" spans="1:8" ht="11.25">
      <c r="A34" s="76"/>
      <c r="B34" s="76"/>
      <c r="C34" s="76"/>
      <c r="D34" s="76"/>
      <c r="E34" s="77"/>
      <c r="F34" s="76"/>
      <c r="G34" s="76"/>
      <c r="H34" s="60"/>
    </row>
    <row r="35" spans="1:8" ht="11.25">
      <c r="A35" s="76"/>
      <c r="B35" s="76"/>
      <c r="C35" s="76"/>
      <c r="D35" s="76"/>
      <c r="E35" s="77"/>
      <c r="F35" s="76"/>
      <c r="G35" s="76"/>
      <c r="H35" s="60"/>
    </row>
    <row r="36" spans="1:7" ht="11.25">
      <c r="A36" s="76"/>
      <c r="B36" s="76"/>
      <c r="C36" s="76"/>
      <c r="D36" s="76"/>
      <c r="E36" s="77"/>
      <c r="F36" s="74"/>
      <c r="G36" s="75"/>
    </row>
    <row r="37" spans="1:6" ht="11.25">
      <c r="A37" s="76"/>
      <c r="B37" s="76"/>
      <c r="C37" s="76"/>
      <c r="D37" s="76"/>
      <c r="E37" s="77"/>
      <c r="F37" s="60"/>
    </row>
    <row r="38" spans="1:6" ht="11.25">
      <c r="A38" s="76"/>
      <c r="B38" s="76"/>
      <c r="C38" s="76"/>
      <c r="D38" s="76"/>
      <c r="E38" s="77"/>
      <c r="F38" s="60"/>
    </row>
    <row r="39" spans="1:6" ht="11.25">
      <c r="A39" s="76"/>
      <c r="B39" s="76"/>
      <c r="C39" s="76"/>
      <c r="D39" s="76"/>
      <c r="E39" s="77"/>
      <c r="F39" s="60"/>
    </row>
    <row r="40" spans="1:6" ht="11.25">
      <c r="A40" s="76"/>
      <c r="B40" s="76"/>
      <c r="C40" s="76"/>
      <c r="D40" s="76"/>
      <c r="E40" s="77"/>
      <c r="F40" s="60"/>
    </row>
    <row r="41" spans="1:6" ht="11.25">
      <c r="A41" s="76"/>
      <c r="B41" s="76"/>
      <c r="C41" s="76"/>
      <c r="D41" s="76"/>
      <c r="E41" s="77"/>
      <c r="F41" s="60"/>
    </row>
    <row r="42" spans="1:6" ht="11.25">
      <c r="A42" s="76"/>
      <c r="B42" s="76"/>
      <c r="C42" s="76"/>
      <c r="D42" s="76"/>
      <c r="E42" s="77"/>
      <c r="F42" s="60"/>
    </row>
    <row r="43" spans="1:6" ht="11.25">
      <c r="A43" s="76"/>
      <c r="B43" s="76"/>
      <c r="C43" s="76"/>
      <c r="D43" s="76"/>
      <c r="E43" s="77"/>
      <c r="F43" s="60"/>
    </row>
    <row r="44" spans="1:6" ht="11.25">
      <c r="A44" s="76"/>
      <c r="B44" s="76"/>
      <c r="C44" s="76"/>
      <c r="D44" s="76"/>
      <c r="E44" s="77"/>
      <c r="F44" s="60"/>
    </row>
    <row r="45" spans="1:6" ht="11.25">
      <c r="A45" s="76"/>
      <c r="B45" s="76"/>
      <c r="C45" s="76"/>
      <c r="D45" s="76"/>
      <c r="E45" s="77"/>
      <c r="F45" s="60"/>
    </row>
    <row r="46" spans="1:6" ht="11.25">
      <c r="A46" s="76"/>
      <c r="B46" s="76"/>
      <c r="C46" s="76"/>
      <c r="D46" s="76"/>
      <c r="E46" s="77"/>
      <c r="F46" s="60"/>
    </row>
    <row r="47" spans="1:6" ht="11.25">
      <c r="A47" s="76"/>
      <c r="B47" s="76"/>
      <c r="C47" s="76"/>
      <c r="D47" s="76"/>
      <c r="E47" s="77"/>
      <c r="F47" s="60"/>
    </row>
    <row r="48" spans="1:6" ht="11.25">
      <c r="A48" s="76"/>
      <c r="B48" s="76"/>
      <c r="C48" s="76"/>
      <c r="D48" s="76"/>
      <c r="E48" s="77"/>
      <c r="F48" s="60"/>
    </row>
    <row r="49" spans="1:6" ht="11.25">
      <c r="A49" s="76"/>
      <c r="B49" s="76"/>
      <c r="C49" s="76"/>
      <c r="D49" s="76"/>
      <c r="E49" s="77"/>
      <c r="F49" s="60"/>
    </row>
    <row r="50" spans="1:6" ht="11.25">
      <c r="A50" s="76"/>
      <c r="B50" s="76"/>
      <c r="C50" s="76"/>
      <c r="D50" s="76"/>
      <c r="E50" s="77"/>
      <c r="F50" s="60"/>
    </row>
    <row r="51" spans="1:6" ht="11.25">
      <c r="A51" s="76"/>
      <c r="B51" s="76"/>
      <c r="C51" s="76"/>
      <c r="D51" s="76"/>
      <c r="E51" s="77"/>
      <c r="F51" s="60"/>
    </row>
    <row r="52" spans="1:6" ht="11.25">
      <c r="A52" s="76"/>
      <c r="B52" s="76"/>
      <c r="C52" s="76"/>
      <c r="D52" s="76"/>
      <c r="E52" s="77"/>
      <c r="F52" s="60"/>
    </row>
    <row r="53" spans="1:6" ht="11.25">
      <c r="A53" s="76"/>
      <c r="B53" s="76"/>
      <c r="C53" s="76"/>
      <c r="D53" s="76"/>
      <c r="E53" s="77"/>
      <c r="F53" s="60"/>
    </row>
    <row r="54" spans="1:6" ht="11.25">
      <c r="A54" s="76"/>
      <c r="B54" s="76"/>
      <c r="C54" s="76"/>
      <c r="D54" s="76"/>
      <c r="E54" s="77"/>
      <c r="F54" s="60"/>
    </row>
    <row r="55" spans="1:6" ht="11.25">
      <c r="A55" s="76"/>
      <c r="B55" s="76"/>
      <c r="C55" s="76"/>
      <c r="D55" s="76"/>
      <c r="E55" s="77"/>
      <c r="F55" s="60"/>
    </row>
    <row r="56" spans="1:6" ht="11.25">
      <c r="A56" s="76"/>
      <c r="B56" s="76"/>
      <c r="C56" s="76"/>
      <c r="D56" s="76"/>
      <c r="E56" s="77"/>
      <c r="F56" s="60"/>
    </row>
    <row r="57" spans="1:6" ht="11.25">
      <c r="A57" s="76"/>
      <c r="B57" s="76"/>
      <c r="C57" s="76"/>
      <c r="D57" s="76"/>
      <c r="E57" s="77"/>
      <c r="F57" s="60"/>
    </row>
    <row r="58" spans="1:6" ht="11.25">
      <c r="A58" s="76"/>
      <c r="B58" s="76"/>
      <c r="C58" s="76"/>
      <c r="D58" s="76"/>
      <c r="E58" s="77"/>
      <c r="F58" s="60"/>
    </row>
    <row r="59" spans="1:6" ht="11.25">
      <c r="A59" s="76"/>
      <c r="B59" s="76"/>
      <c r="C59" s="76"/>
      <c r="D59" s="76"/>
      <c r="E59" s="77"/>
      <c r="F59" s="60"/>
    </row>
    <row r="60" spans="1:6" ht="11.25">
      <c r="A60" s="76"/>
      <c r="B60" s="76"/>
      <c r="C60" s="76"/>
      <c r="D60" s="76"/>
      <c r="E60" s="77"/>
      <c r="F60" s="60"/>
    </row>
    <row r="61" spans="1:6" ht="11.25">
      <c r="A61" s="76"/>
      <c r="B61" s="76"/>
      <c r="C61" s="76"/>
      <c r="D61" s="76"/>
      <c r="E61" s="77"/>
      <c r="F61" s="60"/>
    </row>
    <row r="62" spans="1:5" ht="11.25">
      <c r="A62" s="75"/>
      <c r="B62" s="75"/>
      <c r="C62" s="75"/>
      <c r="D62" s="75"/>
      <c r="E62" s="168"/>
    </row>
  </sheetData>
  <mergeCells count="6">
    <mergeCell ref="A6:E7"/>
    <mergeCell ref="A10:A15"/>
    <mergeCell ref="A25:D25"/>
    <mergeCell ref="B11:B15"/>
    <mergeCell ref="C12:C15"/>
    <mergeCell ref="D12:D1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1"/>
  <sheetViews>
    <sheetView zoomScaleSheetLayoutView="100" workbookViewId="0" topLeftCell="A2">
      <selection activeCell="D121" sqref="D121"/>
    </sheetView>
  </sheetViews>
  <sheetFormatPr defaultColWidth="9.00390625" defaultRowHeight="15" customHeight="1"/>
  <cols>
    <col min="1" max="1" width="4.125" style="87" customWidth="1"/>
    <col min="2" max="2" width="6.00390625" style="1" customWidth="1"/>
    <col min="3" max="3" width="5.625" style="98" customWidth="1"/>
    <col min="4" max="4" width="48.25390625" style="1" customWidth="1"/>
    <col min="5" max="5" width="22.875" style="180" customWidth="1"/>
    <col min="6" max="16384" width="9.125" style="1" customWidth="1"/>
  </cols>
  <sheetData>
    <row r="1" spans="1:5" ht="15" customHeight="1">
      <c r="A1" s="98"/>
      <c r="B1" s="98"/>
      <c r="D1" s="163"/>
      <c r="E1" s="450" t="s">
        <v>495</v>
      </c>
    </row>
    <row r="2" spans="1:5" ht="15" customHeight="1">
      <c r="A2" s="162"/>
      <c r="B2" s="80"/>
      <c r="D2" s="444"/>
      <c r="E2" s="103" t="s">
        <v>530</v>
      </c>
    </row>
    <row r="3" spans="1:5" ht="15" customHeight="1">
      <c r="A3" s="163"/>
      <c r="B3" s="163"/>
      <c r="C3" s="163"/>
      <c r="D3" s="163"/>
      <c r="E3" s="450" t="s">
        <v>149</v>
      </c>
    </row>
    <row r="4" spans="1:5" ht="15" customHeight="1">
      <c r="A4" s="98"/>
      <c r="B4" s="98"/>
      <c r="D4" s="163"/>
      <c r="E4" s="450" t="s">
        <v>531</v>
      </c>
    </row>
    <row r="5" spans="1:4" ht="16.5" customHeight="1">
      <c r="A5" s="559" t="s">
        <v>310</v>
      </c>
      <c r="B5" s="559"/>
      <c r="C5" s="559"/>
      <c r="D5" s="559"/>
    </row>
    <row r="6" spans="1:4" ht="1.5" customHeight="1" hidden="1">
      <c r="A6" s="559"/>
      <c r="B6" s="559"/>
      <c r="C6" s="559"/>
      <c r="D6" s="559"/>
    </row>
    <row r="7" spans="1:4" ht="15" customHeight="1" hidden="1">
      <c r="A7" s="560"/>
      <c r="B7" s="560"/>
      <c r="C7" s="560"/>
      <c r="D7" s="560"/>
    </row>
    <row r="8" spans="1:5" ht="15.75" customHeight="1">
      <c r="A8" s="88" t="s">
        <v>4</v>
      </c>
      <c r="B8" s="31" t="s">
        <v>132</v>
      </c>
      <c r="C8" s="86" t="s">
        <v>6</v>
      </c>
      <c r="D8" s="31" t="s">
        <v>7</v>
      </c>
      <c r="E8" s="145" t="s">
        <v>317</v>
      </c>
    </row>
    <row r="9" spans="1:5" ht="15" customHeight="1">
      <c r="A9" s="567" t="s">
        <v>194</v>
      </c>
      <c r="B9" s="86"/>
      <c r="C9" s="86"/>
      <c r="D9" s="12" t="s">
        <v>13</v>
      </c>
      <c r="E9" s="452">
        <f>SUM(E10)</f>
        <v>25000</v>
      </c>
    </row>
    <row r="10" spans="1:5" ht="15" customHeight="1">
      <c r="A10" s="567"/>
      <c r="B10" s="568" t="s">
        <v>195</v>
      </c>
      <c r="C10" s="86"/>
      <c r="D10" s="82" t="s">
        <v>14</v>
      </c>
      <c r="E10" s="453">
        <f>SUM(E11)</f>
        <v>25000</v>
      </c>
    </row>
    <row r="11" spans="1:5" ht="36" customHeight="1">
      <c r="A11" s="567"/>
      <c r="B11" s="568"/>
      <c r="C11" s="86" t="s">
        <v>224</v>
      </c>
      <c r="D11" s="83" t="s">
        <v>15</v>
      </c>
      <c r="E11" s="181">
        <v>25000</v>
      </c>
    </row>
    <row r="12" spans="1:5" ht="15" customHeight="1">
      <c r="A12" s="567" t="s">
        <v>196</v>
      </c>
      <c r="B12" s="86"/>
      <c r="C12" s="86"/>
      <c r="D12" s="16" t="s">
        <v>77</v>
      </c>
      <c r="E12" s="452">
        <f>SUM(E13)</f>
        <v>183230</v>
      </c>
    </row>
    <row r="13" spans="1:5" ht="15" customHeight="1">
      <c r="A13" s="567"/>
      <c r="B13" s="572" t="s">
        <v>201</v>
      </c>
      <c r="C13" s="43"/>
      <c r="D13" s="14" t="s">
        <v>202</v>
      </c>
      <c r="E13" s="454">
        <f>SUM(E14)</f>
        <v>183230</v>
      </c>
    </row>
    <row r="14" spans="1:5" ht="36.75" customHeight="1">
      <c r="A14" s="567"/>
      <c r="B14" s="563"/>
      <c r="C14" s="86" t="s">
        <v>225</v>
      </c>
      <c r="D14" s="15" t="s">
        <v>226</v>
      </c>
      <c r="E14" s="181">
        <v>183230</v>
      </c>
    </row>
    <row r="15" spans="1:5" ht="12.75" customHeight="1">
      <c r="A15" s="575" t="s">
        <v>271</v>
      </c>
      <c r="B15" s="43"/>
      <c r="C15" s="86"/>
      <c r="D15" s="112" t="s">
        <v>34</v>
      </c>
      <c r="E15" s="455">
        <f>SUM(E16)</f>
        <v>3793784</v>
      </c>
    </row>
    <row r="16" spans="1:5" ht="15" customHeight="1">
      <c r="A16" s="576"/>
      <c r="B16" s="572" t="s">
        <v>272</v>
      </c>
      <c r="C16" s="86"/>
      <c r="D16" s="82" t="s">
        <v>35</v>
      </c>
      <c r="E16" s="453">
        <f>SUM(E17:E21)</f>
        <v>3793784</v>
      </c>
    </row>
    <row r="17" spans="1:5" ht="34.5" customHeight="1">
      <c r="A17" s="576"/>
      <c r="B17" s="573"/>
      <c r="C17" s="86" t="s">
        <v>489</v>
      </c>
      <c r="D17" s="83" t="s">
        <v>494</v>
      </c>
      <c r="E17" s="456">
        <v>605300</v>
      </c>
    </row>
    <row r="18" spans="1:5" ht="45.75" customHeight="1">
      <c r="A18" s="576"/>
      <c r="B18" s="573"/>
      <c r="C18" s="86" t="s">
        <v>490</v>
      </c>
      <c r="D18" s="83" t="s">
        <v>0</v>
      </c>
      <c r="E18" s="181">
        <v>1781900</v>
      </c>
    </row>
    <row r="19" spans="1:5" ht="45.75" customHeight="1">
      <c r="A19" s="47"/>
      <c r="B19" s="94"/>
      <c r="C19" s="86" t="s">
        <v>3</v>
      </c>
      <c r="D19" s="83" t="s">
        <v>533</v>
      </c>
      <c r="E19" s="181">
        <v>274139</v>
      </c>
    </row>
    <row r="20" spans="1:5" ht="33.75" customHeight="1">
      <c r="A20" s="47"/>
      <c r="B20" s="94"/>
      <c r="C20" s="86" t="s">
        <v>1</v>
      </c>
      <c r="D20" s="83" t="s">
        <v>436</v>
      </c>
      <c r="E20" s="181">
        <v>167397</v>
      </c>
    </row>
    <row r="21" spans="1:5" ht="33" customHeight="1">
      <c r="A21" s="47"/>
      <c r="B21" s="94"/>
      <c r="C21" s="86" t="s">
        <v>435</v>
      </c>
      <c r="D21" s="83" t="s">
        <v>436</v>
      </c>
      <c r="E21" s="181">
        <v>965048</v>
      </c>
    </row>
    <row r="22" spans="1:5" ht="15" customHeight="1">
      <c r="A22" s="575">
        <v>700</v>
      </c>
      <c r="B22" s="86"/>
      <c r="C22" s="86"/>
      <c r="D22" s="16" t="s">
        <v>16</v>
      </c>
      <c r="E22" s="452">
        <f>E23</f>
        <v>3312229</v>
      </c>
    </row>
    <row r="23" spans="1:5" ht="15" customHeight="1">
      <c r="A23" s="576"/>
      <c r="B23" s="568">
        <v>70005</v>
      </c>
      <c r="C23" s="43"/>
      <c r="D23" s="14" t="s">
        <v>17</v>
      </c>
      <c r="E23" s="454">
        <f>SUM(E24:E27)</f>
        <v>3312229</v>
      </c>
    </row>
    <row r="24" spans="1:5" ht="22.5" customHeight="1">
      <c r="A24" s="576"/>
      <c r="B24" s="568"/>
      <c r="C24" s="86" t="s">
        <v>227</v>
      </c>
      <c r="D24" s="15" t="s">
        <v>18</v>
      </c>
      <c r="E24" s="181">
        <v>1039</v>
      </c>
    </row>
    <row r="25" spans="1:5" ht="35.25" customHeight="1">
      <c r="A25" s="576"/>
      <c r="B25" s="568"/>
      <c r="C25" s="86" t="s">
        <v>308</v>
      </c>
      <c r="D25" s="15" t="s">
        <v>309</v>
      </c>
      <c r="E25" s="181">
        <v>107740</v>
      </c>
    </row>
    <row r="26" spans="1:5" ht="15" customHeight="1">
      <c r="A26" s="576"/>
      <c r="B26" s="568"/>
      <c r="C26" s="86" t="s">
        <v>318</v>
      </c>
      <c r="D26" s="15" t="s">
        <v>319</v>
      </c>
      <c r="E26" s="181">
        <v>3168450</v>
      </c>
    </row>
    <row r="27" spans="1:5" ht="35.25" customHeight="1">
      <c r="A27" s="576"/>
      <c r="B27" s="568"/>
      <c r="C27" s="86" t="s">
        <v>224</v>
      </c>
      <c r="D27" s="15" t="s">
        <v>15</v>
      </c>
      <c r="E27" s="181">
        <v>35000</v>
      </c>
    </row>
    <row r="28" spans="1:5" ht="13.5" customHeight="1">
      <c r="A28" s="46">
        <v>710</v>
      </c>
      <c r="B28" s="86"/>
      <c r="C28" s="86"/>
      <c r="D28" s="16" t="s">
        <v>19</v>
      </c>
      <c r="E28" s="452">
        <f>SUM(E29+E32+E34)</f>
        <v>242000</v>
      </c>
    </row>
    <row r="29" spans="1:5" ht="15.75" customHeight="1">
      <c r="A29" s="47"/>
      <c r="B29" s="568">
        <v>71013</v>
      </c>
      <c r="C29" s="86"/>
      <c r="D29" s="14" t="s">
        <v>203</v>
      </c>
      <c r="E29" s="454">
        <f>SUM(E30)</f>
        <v>30000</v>
      </c>
    </row>
    <row r="30" spans="1:5" ht="36" customHeight="1">
      <c r="A30" s="47"/>
      <c r="B30" s="568"/>
      <c r="C30" s="562" t="s">
        <v>224</v>
      </c>
      <c r="D30" s="561" t="s">
        <v>15</v>
      </c>
      <c r="E30" s="181">
        <v>30000</v>
      </c>
    </row>
    <row r="31" spans="1:5" ht="10.5" customHeight="1" hidden="1">
      <c r="A31" s="47"/>
      <c r="B31" s="568"/>
      <c r="C31" s="562"/>
      <c r="D31" s="561"/>
      <c r="E31" s="181"/>
    </row>
    <row r="32" spans="1:5" ht="15" customHeight="1">
      <c r="A32" s="47"/>
      <c r="B32" s="48">
        <v>71014</v>
      </c>
      <c r="C32" s="86"/>
      <c r="D32" s="14" t="s">
        <v>21</v>
      </c>
      <c r="E32" s="454">
        <f>SUM(E33)</f>
        <v>45000</v>
      </c>
    </row>
    <row r="33" spans="1:5" ht="36" customHeight="1">
      <c r="A33" s="47"/>
      <c r="B33" s="50"/>
      <c r="C33" s="86" t="s">
        <v>224</v>
      </c>
      <c r="D33" s="15" t="s">
        <v>15</v>
      </c>
      <c r="E33" s="181">
        <v>45000</v>
      </c>
    </row>
    <row r="34" spans="1:5" ht="15" customHeight="1">
      <c r="A34" s="47"/>
      <c r="B34" s="48">
        <v>71015</v>
      </c>
      <c r="C34" s="86"/>
      <c r="D34" s="14" t="s">
        <v>22</v>
      </c>
      <c r="E34" s="454">
        <f>SUM(E35:E36)</f>
        <v>167000</v>
      </c>
    </row>
    <row r="35" spans="1:5" ht="36" customHeight="1">
      <c r="A35" s="89"/>
      <c r="B35" s="50"/>
      <c r="C35" s="86" t="s">
        <v>224</v>
      </c>
      <c r="D35" s="15" t="s">
        <v>15</v>
      </c>
      <c r="E35" s="181">
        <v>160000</v>
      </c>
    </row>
    <row r="36" spans="1:5" ht="36" customHeight="1">
      <c r="A36" s="41"/>
      <c r="B36" s="43"/>
      <c r="C36" s="86" t="s">
        <v>284</v>
      </c>
      <c r="D36" s="15" t="s">
        <v>440</v>
      </c>
      <c r="E36" s="181">
        <v>7000</v>
      </c>
    </row>
    <row r="37" spans="1:5" ht="15" customHeight="1">
      <c r="A37" s="46">
        <v>750</v>
      </c>
      <c r="B37" s="43"/>
      <c r="C37" s="86"/>
      <c r="D37" s="16" t="s">
        <v>23</v>
      </c>
      <c r="E37" s="452">
        <f>SUM(E38+E40+E46)</f>
        <v>2002363</v>
      </c>
    </row>
    <row r="38" spans="1:5" ht="15" customHeight="1">
      <c r="A38" s="47"/>
      <c r="B38" s="48">
        <v>75011</v>
      </c>
      <c r="C38" s="86"/>
      <c r="D38" s="14" t="s">
        <v>24</v>
      </c>
      <c r="E38" s="454">
        <f>SUM(E39)</f>
        <v>151513</v>
      </c>
    </row>
    <row r="39" spans="1:5" ht="36" customHeight="1">
      <c r="A39" s="47"/>
      <c r="B39" s="179"/>
      <c r="C39" s="86" t="s">
        <v>224</v>
      </c>
      <c r="D39" s="84" t="s">
        <v>15</v>
      </c>
      <c r="E39" s="181">
        <v>151513</v>
      </c>
    </row>
    <row r="40" spans="1:5" ht="15" customHeight="1">
      <c r="A40" s="47"/>
      <c r="B40" s="48">
        <v>75020</v>
      </c>
      <c r="C40" s="95"/>
      <c r="D40" s="35" t="s">
        <v>36</v>
      </c>
      <c r="E40" s="457">
        <f>SUM(E41:E45)</f>
        <v>1821750</v>
      </c>
    </row>
    <row r="41" spans="1:5" ht="15" customHeight="1">
      <c r="A41" s="47"/>
      <c r="B41" s="94"/>
      <c r="C41" s="86" t="s">
        <v>229</v>
      </c>
      <c r="D41" s="15" t="s">
        <v>110</v>
      </c>
      <c r="E41" s="181">
        <v>1766750</v>
      </c>
    </row>
    <row r="42" spans="1:5" ht="15" customHeight="1">
      <c r="A42" s="47"/>
      <c r="B42" s="94"/>
      <c r="C42" s="86" t="s">
        <v>230</v>
      </c>
      <c r="D42" s="15" t="s">
        <v>146</v>
      </c>
      <c r="E42" s="181">
        <v>10000</v>
      </c>
    </row>
    <row r="43" spans="1:5" ht="15" customHeight="1">
      <c r="A43" s="47"/>
      <c r="B43" s="94"/>
      <c r="C43" s="86" t="s">
        <v>228</v>
      </c>
      <c r="D43" s="15" t="s">
        <v>29</v>
      </c>
      <c r="E43" s="181">
        <v>28000</v>
      </c>
    </row>
    <row r="44" spans="1:5" ht="15" customHeight="1">
      <c r="A44" s="47"/>
      <c r="B44" s="94"/>
      <c r="C44" s="86" t="s">
        <v>232</v>
      </c>
      <c r="D44" s="15" t="s">
        <v>116</v>
      </c>
      <c r="E44" s="181">
        <v>7000</v>
      </c>
    </row>
    <row r="45" spans="1:5" ht="15" customHeight="1">
      <c r="A45" s="47"/>
      <c r="B45" s="94"/>
      <c r="C45" s="86" t="s">
        <v>233</v>
      </c>
      <c r="D45" s="15" t="s">
        <v>111</v>
      </c>
      <c r="E45" s="181">
        <v>10000</v>
      </c>
    </row>
    <row r="46" spans="1:5" ht="15" customHeight="1">
      <c r="A46" s="47"/>
      <c r="B46" s="48">
        <v>75045</v>
      </c>
      <c r="C46" s="86"/>
      <c r="D46" s="14" t="s">
        <v>25</v>
      </c>
      <c r="E46" s="454">
        <f>SUM(E47)</f>
        <v>29100</v>
      </c>
    </row>
    <row r="47" spans="1:5" ht="36" customHeight="1">
      <c r="A47" s="47"/>
      <c r="B47" s="94"/>
      <c r="C47" s="86" t="s">
        <v>224</v>
      </c>
      <c r="D47" s="15" t="s">
        <v>15</v>
      </c>
      <c r="E47" s="181">
        <v>29100</v>
      </c>
    </row>
    <row r="48" spans="1:5" ht="15.75" customHeight="1">
      <c r="A48" s="46">
        <v>754</v>
      </c>
      <c r="B48" s="86"/>
      <c r="C48" s="86"/>
      <c r="D48" s="16" t="s">
        <v>26</v>
      </c>
      <c r="E48" s="452">
        <f>SUM(E49+E51)</f>
        <v>2169775</v>
      </c>
    </row>
    <row r="49" spans="1:5" ht="15.75" customHeight="1">
      <c r="A49" s="47"/>
      <c r="B49" s="48">
        <v>75411</v>
      </c>
      <c r="C49" s="86"/>
      <c r="D49" s="14" t="s">
        <v>204</v>
      </c>
      <c r="E49" s="454">
        <f>SUM(E50:E50)</f>
        <v>2169275</v>
      </c>
    </row>
    <row r="50" spans="1:5" ht="36.75" customHeight="1">
      <c r="A50" s="47"/>
      <c r="B50" s="94"/>
      <c r="C50" s="86" t="s">
        <v>224</v>
      </c>
      <c r="D50" s="15" t="s">
        <v>15</v>
      </c>
      <c r="E50" s="181">
        <v>2169275</v>
      </c>
    </row>
    <row r="51" spans="1:5" ht="14.25" customHeight="1">
      <c r="A51" s="47"/>
      <c r="B51" s="48">
        <v>75414</v>
      </c>
      <c r="C51" s="86"/>
      <c r="D51" s="14" t="s">
        <v>136</v>
      </c>
      <c r="E51" s="453">
        <f>SUM(E52)</f>
        <v>500</v>
      </c>
    </row>
    <row r="52" spans="1:5" ht="35.25" customHeight="1">
      <c r="A52" s="47"/>
      <c r="B52" s="50"/>
      <c r="C52" s="86" t="s">
        <v>224</v>
      </c>
      <c r="D52" s="15" t="s">
        <v>15</v>
      </c>
      <c r="E52" s="181">
        <v>500</v>
      </c>
    </row>
    <row r="53" spans="1:5" ht="36" customHeight="1">
      <c r="A53" s="575">
        <v>756</v>
      </c>
      <c r="B53" s="86"/>
      <c r="C53" s="86"/>
      <c r="D53" s="16" t="s">
        <v>200</v>
      </c>
      <c r="E53" s="455">
        <f>SUM(E56+E54)</f>
        <v>5248203</v>
      </c>
    </row>
    <row r="54" spans="1:5" ht="24.75" customHeight="1">
      <c r="A54" s="576"/>
      <c r="B54" s="48" t="s">
        <v>508</v>
      </c>
      <c r="C54" s="43"/>
      <c r="D54" s="14" t="s">
        <v>509</v>
      </c>
      <c r="E54" s="453">
        <f>SUM(E55)</f>
        <v>10000</v>
      </c>
    </row>
    <row r="55" spans="1:5" ht="24.75" customHeight="1">
      <c r="A55" s="576"/>
      <c r="B55" s="95"/>
      <c r="C55" s="86" t="s">
        <v>510</v>
      </c>
      <c r="D55" s="15" t="s">
        <v>511</v>
      </c>
      <c r="E55" s="456">
        <v>10000</v>
      </c>
    </row>
    <row r="56" spans="1:5" ht="24.75" customHeight="1">
      <c r="A56" s="576"/>
      <c r="B56" s="572">
        <v>75622</v>
      </c>
      <c r="C56" s="86"/>
      <c r="D56" s="14" t="s">
        <v>112</v>
      </c>
      <c r="E56" s="453">
        <f>SUM(E57:E58)</f>
        <v>5238203</v>
      </c>
    </row>
    <row r="57" spans="1:5" ht="15" customHeight="1">
      <c r="A57" s="576"/>
      <c r="B57" s="573"/>
      <c r="C57" s="86" t="s">
        <v>234</v>
      </c>
      <c r="D57" s="15" t="s">
        <v>113</v>
      </c>
      <c r="E57" s="181">
        <v>5078203</v>
      </c>
    </row>
    <row r="58" spans="1:5" ht="15" customHeight="1">
      <c r="A58" s="89"/>
      <c r="B58" s="50"/>
      <c r="C58" s="86" t="s">
        <v>235</v>
      </c>
      <c r="D58" s="15" t="s">
        <v>236</v>
      </c>
      <c r="E58" s="181">
        <v>160000</v>
      </c>
    </row>
    <row r="59" spans="1:5" ht="16.5" customHeight="1">
      <c r="A59" s="575">
        <v>758</v>
      </c>
      <c r="B59" s="86"/>
      <c r="C59" s="86"/>
      <c r="D59" s="16" t="s">
        <v>83</v>
      </c>
      <c r="E59" s="452">
        <f>SUM(E60+E62+E64+E66)</f>
        <v>20490803</v>
      </c>
    </row>
    <row r="60" spans="1:5" ht="21.75" customHeight="1">
      <c r="A60" s="576"/>
      <c r="B60" s="568">
        <v>75801</v>
      </c>
      <c r="C60" s="86"/>
      <c r="D60" s="14" t="s">
        <v>114</v>
      </c>
      <c r="E60" s="453">
        <f>SUM(E61)</f>
        <v>17445487</v>
      </c>
    </row>
    <row r="61" spans="1:5" ht="15" customHeight="1">
      <c r="A61" s="576"/>
      <c r="B61" s="568"/>
      <c r="C61" s="86" t="s">
        <v>237</v>
      </c>
      <c r="D61" s="15" t="s">
        <v>115</v>
      </c>
      <c r="E61" s="181">
        <v>17445487</v>
      </c>
    </row>
    <row r="62" spans="1:5" ht="17.25" customHeight="1">
      <c r="A62" s="576"/>
      <c r="B62" s="568">
        <v>75803</v>
      </c>
      <c r="C62" s="86"/>
      <c r="D62" s="14" t="s">
        <v>205</v>
      </c>
      <c r="E62" s="453">
        <f>SUM(E63)</f>
        <v>2737074</v>
      </c>
    </row>
    <row r="63" spans="1:5" ht="15" customHeight="1">
      <c r="A63" s="576"/>
      <c r="B63" s="568"/>
      <c r="C63" s="86" t="s">
        <v>237</v>
      </c>
      <c r="D63" s="15" t="s">
        <v>115</v>
      </c>
      <c r="E63" s="181">
        <v>2737074</v>
      </c>
    </row>
    <row r="64" spans="1:5" ht="15" customHeight="1">
      <c r="A64" s="576"/>
      <c r="B64" s="568">
        <v>75814</v>
      </c>
      <c r="C64" s="86"/>
      <c r="D64" s="14" t="s">
        <v>84</v>
      </c>
      <c r="E64" s="454">
        <f>SUM(E65)</f>
        <v>15000</v>
      </c>
    </row>
    <row r="65" spans="1:5" ht="12" customHeight="1">
      <c r="A65" s="576"/>
      <c r="B65" s="568"/>
      <c r="C65" s="86" t="s">
        <v>232</v>
      </c>
      <c r="D65" s="15" t="s">
        <v>116</v>
      </c>
      <c r="E65" s="181">
        <v>15000</v>
      </c>
    </row>
    <row r="66" spans="1:5" ht="16.5" customHeight="1">
      <c r="A66" s="47"/>
      <c r="B66" s="48" t="s">
        <v>267</v>
      </c>
      <c r="C66" s="86"/>
      <c r="D66" s="14" t="s">
        <v>268</v>
      </c>
      <c r="E66" s="454">
        <f>SUM(E67)</f>
        <v>293242</v>
      </c>
    </row>
    <row r="67" spans="1:5" ht="12.75" customHeight="1">
      <c r="A67" s="47"/>
      <c r="B67" s="50"/>
      <c r="C67" s="86" t="s">
        <v>237</v>
      </c>
      <c r="D67" s="15" t="s">
        <v>115</v>
      </c>
      <c r="E67" s="181">
        <v>293242</v>
      </c>
    </row>
    <row r="68" spans="1:5" ht="17.25" customHeight="1">
      <c r="A68" s="46">
        <v>801</v>
      </c>
      <c r="B68" s="86"/>
      <c r="C68" s="86"/>
      <c r="D68" s="16" t="s">
        <v>85</v>
      </c>
      <c r="E68" s="452">
        <f>SUM(E71+E74+E79+E69)</f>
        <v>101630</v>
      </c>
    </row>
    <row r="69" spans="1:5" ht="15" customHeight="1">
      <c r="A69" s="47"/>
      <c r="B69" s="48" t="s">
        <v>238</v>
      </c>
      <c r="C69" s="86"/>
      <c r="D69" s="14" t="s">
        <v>86</v>
      </c>
      <c r="E69" s="454">
        <f>SUM(E70:E70)</f>
        <v>1000</v>
      </c>
    </row>
    <row r="70" spans="1:5" ht="12.75" customHeight="1">
      <c r="A70" s="47"/>
      <c r="B70" s="179"/>
      <c r="C70" s="86" t="s">
        <v>232</v>
      </c>
      <c r="D70" s="15" t="s">
        <v>116</v>
      </c>
      <c r="E70" s="181">
        <v>1000</v>
      </c>
    </row>
    <row r="71" spans="1:5" ht="15" customHeight="1">
      <c r="A71" s="47"/>
      <c r="B71" s="572">
        <v>80120</v>
      </c>
      <c r="C71" s="43"/>
      <c r="D71" s="14" t="s">
        <v>89</v>
      </c>
      <c r="E71" s="454">
        <f>SUM(E72:E73)</f>
        <v>6230</v>
      </c>
    </row>
    <row r="72" spans="1:5" ht="14.25" customHeight="1">
      <c r="A72" s="47"/>
      <c r="B72" s="573"/>
      <c r="C72" s="86" t="s">
        <v>232</v>
      </c>
      <c r="D72" s="15" t="s">
        <v>116</v>
      </c>
      <c r="E72" s="181">
        <v>800</v>
      </c>
    </row>
    <row r="73" spans="1:5" ht="15" customHeight="1">
      <c r="A73" s="89"/>
      <c r="B73" s="50"/>
      <c r="C73" s="86" t="s">
        <v>231</v>
      </c>
      <c r="D73" s="15" t="s">
        <v>121</v>
      </c>
      <c r="E73" s="181">
        <v>5430</v>
      </c>
    </row>
    <row r="74" spans="1:5" ht="15" customHeight="1">
      <c r="A74" s="46"/>
      <c r="B74" s="48">
        <v>80130</v>
      </c>
      <c r="C74" s="86"/>
      <c r="D74" s="14" t="s">
        <v>120</v>
      </c>
      <c r="E74" s="454">
        <f>SUM(E75:E78)</f>
        <v>74400</v>
      </c>
    </row>
    <row r="75" spans="1:5" ht="13.5" customHeight="1">
      <c r="A75" s="47"/>
      <c r="B75" s="94"/>
      <c r="C75" s="86" t="s">
        <v>231</v>
      </c>
      <c r="D75" s="15" t="s">
        <v>121</v>
      </c>
      <c r="E75" s="181">
        <v>11100</v>
      </c>
    </row>
    <row r="76" spans="1:5" ht="15" customHeight="1">
      <c r="A76" s="47"/>
      <c r="B76" s="94"/>
      <c r="C76" s="86" t="s">
        <v>232</v>
      </c>
      <c r="D76" s="15" t="s">
        <v>119</v>
      </c>
      <c r="E76" s="181">
        <v>2850</v>
      </c>
    </row>
    <row r="77" spans="1:5" ht="13.5" customHeight="1">
      <c r="A77" s="47"/>
      <c r="B77" s="94"/>
      <c r="C77" s="86" t="s">
        <v>233</v>
      </c>
      <c r="D77" s="15" t="s">
        <v>131</v>
      </c>
      <c r="E77" s="181">
        <v>450</v>
      </c>
    </row>
    <row r="78" spans="1:5" ht="35.25" customHeight="1">
      <c r="A78" s="47"/>
      <c r="B78" s="50"/>
      <c r="C78" s="86" t="s">
        <v>489</v>
      </c>
      <c r="D78" s="83" t="s">
        <v>494</v>
      </c>
      <c r="E78" s="181">
        <v>60000</v>
      </c>
    </row>
    <row r="79" spans="1:5" ht="25.5" customHeight="1">
      <c r="A79" s="47"/>
      <c r="B79" s="48">
        <v>80140</v>
      </c>
      <c r="C79" s="86"/>
      <c r="D79" s="14" t="s">
        <v>140</v>
      </c>
      <c r="E79" s="454">
        <f>SUM(E80:E83)</f>
        <v>20000</v>
      </c>
    </row>
    <row r="80" spans="1:5" ht="15" customHeight="1">
      <c r="A80" s="47"/>
      <c r="B80" s="94"/>
      <c r="C80" s="86" t="s">
        <v>231</v>
      </c>
      <c r="D80" s="15" t="s">
        <v>121</v>
      </c>
      <c r="E80" s="181">
        <v>18500</v>
      </c>
    </row>
    <row r="81" spans="1:5" ht="15" customHeight="1">
      <c r="A81" s="47"/>
      <c r="B81" s="94"/>
      <c r="C81" s="86" t="s">
        <v>232</v>
      </c>
      <c r="D81" s="15" t="s">
        <v>119</v>
      </c>
      <c r="E81" s="181">
        <v>1000</v>
      </c>
    </row>
    <row r="82" spans="1:5" ht="15.75" customHeight="1">
      <c r="A82" s="47"/>
      <c r="B82" s="50"/>
      <c r="C82" s="86" t="s">
        <v>233</v>
      </c>
      <c r="D82" s="15" t="s">
        <v>111</v>
      </c>
      <c r="E82" s="181">
        <v>500</v>
      </c>
    </row>
    <row r="83" spans="1:5" ht="16.5" customHeight="1" hidden="1">
      <c r="A83" s="89"/>
      <c r="B83" s="86"/>
      <c r="C83" s="86"/>
      <c r="D83" s="15"/>
      <c r="E83" s="181"/>
    </row>
    <row r="84" spans="1:5" ht="16.5" customHeight="1">
      <c r="A84" s="46" t="s">
        <v>488</v>
      </c>
      <c r="B84" s="86"/>
      <c r="C84" s="86"/>
      <c r="D84" s="16" t="s">
        <v>477</v>
      </c>
      <c r="E84" s="465">
        <f>SUM(E85)</f>
        <v>102000</v>
      </c>
    </row>
    <row r="85" spans="1:5" ht="16.5" customHeight="1">
      <c r="A85" s="47"/>
      <c r="B85" s="48" t="s">
        <v>478</v>
      </c>
      <c r="C85" s="43"/>
      <c r="D85" s="14" t="s">
        <v>480</v>
      </c>
      <c r="E85" s="173">
        <f>SUM(E86:E87)</f>
        <v>102000</v>
      </c>
    </row>
    <row r="86" spans="1:5" ht="48" customHeight="1">
      <c r="A86" s="47"/>
      <c r="B86" s="179"/>
      <c r="C86" s="101" t="s">
        <v>484</v>
      </c>
      <c r="D86" s="34" t="s">
        <v>486</v>
      </c>
      <c r="E86" s="181">
        <v>76500</v>
      </c>
    </row>
    <row r="87" spans="1:5" ht="47.25" customHeight="1">
      <c r="A87" s="89"/>
      <c r="B87" s="95"/>
      <c r="C87" s="101" t="s">
        <v>485</v>
      </c>
      <c r="D87" s="34" t="s">
        <v>487</v>
      </c>
      <c r="E87" s="181">
        <v>25500</v>
      </c>
    </row>
    <row r="88" spans="1:5" ht="15.75" customHeight="1">
      <c r="A88" s="46">
        <v>851</v>
      </c>
      <c r="B88" s="86"/>
      <c r="C88" s="86"/>
      <c r="D88" s="16" t="s">
        <v>28</v>
      </c>
      <c r="E88" s="452">
        <f>SUM(E89)</f>
        <v>1357000</v>
      </c>
    </row>
    <row r="89" spans="1:5" ht="25.5" customHeight="1">
      <c r="A89" s="47"/>
      <c r="B89" s="48">
        <v>85156</v>
      </c>
      <c r="C89" s="86"/>
      <c r="D89" s="14" t="s">
        <v>95</v>
      </c>
      <c r="E89" s="454">
        <f>SUM(E90)</f>
        <v>1357000</v>
      </c>
    </row>
    <row r="90" spans="1:5" ht="36" customHeight="1">
      <c r="A90" s="89"/>
      <c r="B90" s="50"/>
      <c r="C90" s="86" t="s">
        <v>224</v>
      </c>
      <c r="D90" s="15" t="s">
        <v>15</v>
      </c>
      <c r="E90" s="181">
        <v>1357000</v>
      </c>
    </row>
    <row r="91" spans="1:5" ht="14.25" customHeight="1">
      <c r="A91" s="90" t="s">
        <v>206</v>
      </c>
      <c r="B91" s="86"/>
      <c r="C91" s="86"/>
      <c r="D91" s="16" t="s">
        <v>207</v>
      </c>
      <c r="E91" s="452">
        <f>SUM(E92+E97+E107+E105)</f>
        <v>7462817</v>
      </c>
    </row>
    <row r="92" spans="1:5" ht="15.75" customHeight="1">
      <c r="A92" s="91"/>
      <c r="B92" s="572" t="s">
        <v>208</v>
      </c>
      <c r="C92" s="86"/>
      <c r="D92" s="14" t="s">
        <v>96</v>
      </c>
      <c r="E92" s="454">
        <f>SUM(E93:E96)</f>
        <v>666376</v>
      </c>
    </row>
    <row r="93" spans="1:5" ht="25.5" customHeight="1">
      <c r="A93" s="91"/>
      <c r="B93" s="573"/>
      <c r="C93" s="86" t="s">
        <v>322</v>
      </c>
      <c r="D93" s="15" t="s">
        <v>323</v>
      </c>
      <c r="E93" s="181">
        <v>200</v>
      </c>
    </row>
    <row r="94" spans="1:5" ht="15" customHeight="1">
      <c r="A94" s="91"/>
      <c r="B94" s="573"/>
      <c r="C94" s="86" t="s">
        <v>231</v>
      </c>
      <c r="D94" s="15" t="s">
        <v>121</v>
      </c>
      <c r="E94" s="181">
        <v>10300</v>
      </c>
    </row>
    <row r="95" spans="1:5" ht="15" customHeight="1">
      <c r="A95" s="91"/>
      <c r="B95" s="573"/>
      <c r="C95" s="86" t="s">
        <v>232</v>
      </c>
      <c r="D95" s="15" t="s">
        <v>116</v>
      </c>
      <c r="E95" s="181">
        <v>200</v>
      </c>
    </row>
    <row r="96" spans="1:5" ht="24" customHeight="1">
      <c r="A96" s="91"/>
      <c r="B96" s="573"/>
      <c r="C96" s="86" t="s">
        <v>320</v>
      </c>
      <c r="D96" s="15" t="s">
        <v>321</v>
      </c>
      <c r="E96" s="181">
        <v>655676</v>
      </c>
    </row>
    <row r="97" spans="1:5" ht="15" customHeight="1">
      <c r="A97" s="91"/>
      <c r="B97" s="48" t="s">
        <v>209</v>
      </c>
      <c r="C97" s="86"/>
      <c r="D97" s="14" t="s">
        <v>98</v>
      </c>
      <c r="E97" s="454">
        <f>SUM(E98:E104)</f>
        <v>6763987</v>
      </c>
    </row>
    <row r="98" spans="1:5" ht="15" customHeight="1">
      <c r="A98" s="91"/>
      <c r="B98" s="94"/>
      <c r="C98" s="86" t="s">
        <v>231</v>
      </c>
      <c r="D98" s="15" t="s">
        <v>121</v>
      </c>
      <c r="E98" s="181">
        <v>15867</v>
      </c>
    </row>
    <row r="99" spans="1:5" ht="15" customHeight="1">
      <c r="A99" s="91"/>
      <c r="B99" s="94"/>
      <c r="C99" s="86" t="s">
        <v>240</v>
      </c>
      <c r="D99" s="15" t="s">
        <v>122</v>
      </c>
      <c r="E99" s="181">
        <v>1461480</v>
      </c>
    </row>
    <row r="100" spans="1:5" ht="15" customHeight="1">
      <c r="A100" s="91"/>
      <c r="B100" s="94"/>
      <c r="C100" s="86" t="s">
        <v>318</v>
      </c>
      <c r="D100" s="15" t="s">
        <v>286</v>
      </c>
      <c r="E100" s="181">
        <v>100</v>
      </c>
    </row>
    <row r="101" spans="1:5" ht="15" customHeight="1">
      <c r="A101" s="91"/>
      <c r="B101" s="94"/>
      <c r="C101" s="86" t="s">
        <v>232</v>
      </c>
      <c r="D101" s="15" t="s">
        <v>116</v>
      </c>
      <c r="E101" s="181">
        <v>1300</v>
      </c>
    </row>
    <row r="102" spans="1:5" ht="15" customHeight="1">
      <c r="A102" s="91"/>
      <c r="B102" s="94"/>
      <c r="C102" s="86" t="s">
        <v>233</v>
      </c>
      <c r="D102" s="15" t="s">
        <v>131</v>
      </c>
      <c r="E102" s="181">
        <v>500</v>
      </c>
    </row>
    <row r="103" spans="1:5" ht="15" customHeight="1" hidden="1">
      <c r="A103" s="91"/>
      <c r="B103" s="94"/>
      <c r="C103" s="86"/>
      <c r="D103" s="15"/>
      <c r="E103" s="181"/>
    </row>
    <row r="104" spans="1:5" ht="25.5" customHeight="1">
      <c r="A104" s="91"/>
      <c r="B104" s="94"/>
      <c r="C104" s="86" t="s">
        <v>239</v>
      </c>
      <c r="D104" s="15" t="s">
        <v>109</v>
      </c>
      <c r="E104" s="181">
        <v>5284740</v>
      </c>
    </row>
    <row r="105" spans="1:5" ht="15" customHeight="1">
      <c r="A105" s="91"/>
      <c r="B105" s="48" t="s">
        <v>210</v>
      </c>
      <c r="C105" s="86"/>
      <c r="D105" s="82" t="s">
        <v>99</v>
      </c>
      <c r="E105" s="173">
        <f>SUM(E106)</f>
        <v>16308</v>
      </c>
    </row>
    <row r="106" spans="1:5" ht="36" customHeight="1">
      <c r="A106" s="91"/>
      <c r="B106" s="50"/>
      <c r="C106" s="86" t="s">
        <v>320</v>
      </c>
      <c r="D106" s="15" t="s">
        <v>321</v>
      </c>
      <c r="E106" s="181">
        <v>16308</v>
      </c>
    </row>
    <row r="107" spans="1:5" ht="15.75" customHeight="1">
      <c r="A107" s="91"/>
      <c r="B107" s="572" t="s">
        <v>211</v>
      </c>
      <c r="C107" s="86"/>
      <c r="D107" s="14" t="s">
        <v>30</v>
      </c>
      <c r="E107" s="454">
        <f>SUM(E108:E110)</f>
        <v>16146</v>
      </c>
    </row>
    <row r="108" spans="1:5" ht="15" customHeight="1">
      <c r="A108" s="91"/>
      <c r="B108" s="573"/>
      <c r="C108" s="86" t="s">
        <v>231</v>
      </c>
      <c r="D108" s="15" t="s">
        <v>121</v>
      </c>
      <c r="E108" s="181"/>
    </row>
    <row r="109" spans="1:5" ht="16.5" customHeight="1">
      <c r="A109" s="91"/>
      <c r="B109" s="94"/>
      <c r="C109" s="86" t="s">
        <v>232</v>
      </c>
      <c r="D109" s="15" t="s">
        <v>116</v>
      </c>
      <c r="E109" s="182">
        <v>680</v>
      </c>
    </row>
    <row r="110" spans="1:5" ht="15" customHeight="1">
      <c r="A110" s="91"/>
      <c r="B110" s="50"/>
      <c r="C110" s="86" t="s">
        <v>233</v>
      </c>
      <c r="D110" s="15" t="s">
        <v>131</v>
      </c>
      <c r="E110" s="182">
        <v>15466</v>
      </c>
    </row>
    <row r="111" spans="1:5" ht="17.25" customHeight="1">
      <c r="A111" s="479" t="s">
        <v>212</v>
      </c>
      <c r="B111" s="43"/>
      <c r="C111" s="86"/>
      <c r="D111" s="16" t="s">
        <v>213</v>
      </c>
      <c r="E111" s="452">
        <f>SUM(E112+E115+E117)</f>
        <v>376860</v>
      </c>
    </row>
    <row r="112" spans="1:5" ht="16.5" customHeight="1">
      <c r="A112" s="90"/>
      <c r="B112" s="48">
        <v>85321</v>
      </c>
      <c r="C112" s="86"/>
      <c r="D112" s="14" t="s">
        <v>214</v>
      </c>
      <c r="E112" s="454">
        <f>SUM(E113)</f>
        <v>65700</v>
      </c>
    </row>
    <row r="113" spans="1:5" ht="36.75" customHeight="1">
      <c r="A113" s="91"/>
      <c r="B113" s="50"/>
      <c r="C113" s="562" t="s">
        <v>224</v>
      </c>
      <c r="D113" s="561" t="s">
        <v>15</v>
      </c>
      <c r="E113" s="181">
        <v>65700</v>
      </c>
    </row>
    <row r="114" spans="1:5" ht="0.75" customHeight="1" hidden="1">
      <c r="A114" s="91"/>
      <c r="B114" s="43"/>
      <c r="C114" s="562"/>
      <c r="D114" s="561"/>
      <c r="E114" s="181"/>
    </row>
    <row r="115" spans="1:5" ht="16.5" customHeight="1">
      <c r="A115" s="91"/>
      <c r="B115" s="568">
        <v>85324</v>
      </c>
      <c r="C115" s="86"/>
      <c r="D115" s="14" t="s">
        <v>215</v>
      </c>
      <c r="E115" s="454">
        <f>SUM(E116)</f>
        <v>15000</v>
      </c>
    </row>
    <row r="116" spans="1:5" ht="14.25" customHeight="1">
      <c r="A116" s="91"/>
      <c r="B116" s="568"/>
      <c r="C116" s="86" t="s">
        <v>233</v>
      </c>
      <c r="D116" s="15" t="s">
        <v>111</v>
      </c>
      <c r="E116" s="181">
        <v>15000</v>
      </c>
    </row>
    <row r="117" spans="1:5" ht="16.5" customHeight="1">
      <c r="A117" s="91"/>
      <c r="B117" s="48">
        <v>85333</v>
      </c>
      <c r="C117" s="86"/>
      <c r="D117" s="14" t="s">
        <v>32</v>
      </c>
      <c r="E117" s="454">
        <f>SUM(E118:E120)</f>
        <v>296160</v>
      </c>
    </row>
    <row r="118" spans="1:5" ht="15" customHeight="1">
      <c r="A118" s="91"/>
      <c r="B118" s="94"/>
      <c r="C118" s="86" t="s">
        <v>232</v>
      </c>
      <c r="D118" s="15" t="s">
        <v>116</v>
      </c>
      <c r="E118" s="181">
        <v>1500</v>
      </c>
    </row>
    <row r="119" spans="1:5" ht="15" customHeight="1">
      <c r="A119" s="91"/>
      <c r="B119" s="94"/>
      <c r="C119" s="86" t="s">
        <v>233</v>
      </c>
      <c r="D119" s="15" t="s">
        <v>111</v>
      </c>
      <c r="E119" s="181">
        <v>25846</v>
      </c>
    </row>
    <row r="120" spans="1:5" ht="44.25" customHeight="1">
      <c r="A120" s="92"/>
      <c r="B120" s="50"/>
      <c r="C120" s="86" t="s">
        <v>537</v>
      </c>
      <c r="D120" s="15" t="s">
        <v>538</v>
      </c>
      <c r="E120" s="181">
        <v>268814</v>
      </c>
    </row>
    <row r="121" spans="1:5" ht="15" customHeight="1">
      <c r="A121" s="46">
        <v>854</v>
      </c>
      <c r="B121" s="86"/>
      <c r="C121" s="86"/>
      <c r="D121" s="16" t="s">
        <v>100</v>
      </c>
      <c r="E121" s="452">
        <f>SUM(E122+E131+E129+E135)</f>
        <v>1001958</v>
      </c>
    </row>
    <row r="122" spans="1:5" ht="15" customHeight="1">
      <c r="A122" s="47"/>
      <c r="B122" s="48">
        <v>85403</v>
      </c>
      <c r="C122" s="96"/>
      <c r="D122" s="14" t="s">
        <v>117</v>
      </c>
      <c r="E122" s="454">
        <f>SUM(E123:E128)</f>
        <v>137168</v>
      </c>
    </row>
    <row r="123" spans="1:5" ht="24.75" customHeight="1">
      <c r="A123" s="47"/>
      <c r="B123" s="94"/>
      <c r="C123" s="86" t="s">
        <v>322</v>
      </c>
      <c r="D123" s="15" t="s">
        <v>323</v>
      </c>
      <c r="E123" s="181">
        <v>13000</v>
      </c>
    </row>
    <row r="124" spans="1:5" ht="15" customHeight="1">
      <c r="A124" s="47"/>
      <c r="B124" s="94"/>
      <c r="C124" s="86" t="s">
        <v>228</v>
      </c>
      <c r="D124" s="15" t="s">
        <v>29</v>
      </c>
      <c r="E124" s="181">
        <v>12000</v>
      </c>
    </row>
    <row r="125" spans="1:5" ht="12.75" customHeight="1">
      <c r="A125" s="47"/>
      <c r="B125" s="94"/>
      <c r="C125" s="86" t="s">
        <v>231</v>
      </c>
      <c r="D125" s="15" t="s">
        <v>121</v>
      </c>
      <c r="E125" s="181">
        <v>3900</v>
      </c>
    </row>
    <row r="126" spans="1:5" ht="13.5" customHeight="1">
      <c r="A126" s="47"/>
      <c r="B126" s="94"/>
      <c r="C126" s="86" t="s">
        <v>232</v>
      </c>
      <c r="D126" s="15" t="s">
        <v>116</v>
      </c>
      <c r="E126" s="181">
        <v>1200</v>
      </c>
    </row>
    <row r="127" spans="1:5" ht="26.25" customHeight="1">
      <c r="A127" s="47"/>
      <c r="B127" s="94"/>
      <c r="C127" s="101" t="s">
        <v>512</v>
      </c>
      <c r="D127" s="34" t="s">
        <v>513</v>
      </c>
      <c r="E127" s="181">
        <v>94472</v>
      </c>
    </row>
    <row r="128" spans="1:5" ht="24" customHeight="1">
      <c r="A128" s="47"/>
      <c r="B128" s="94"/>
      <c r="C128" s="101" t="s">
        <v>514</v>
      </c>
      <c r="D128" s="34" t="s">
        <v>513</v>
      </c>
      <c r="E128" s="181">
        <v>12596</v>
      </c>
    </row>
    <row r="129" spans="1:5" ht="24.75" customHeight="1">
      <c r="A129" s="47"/>
      <c r="B129" s="572">
        <v>85406</v>
      </c>
      <c r="C129" s="86"/>
      <c r="D129" s="14" t="s">
        <v>216</v>
      </c>
      <c r="E129" s="454">
        <f>SUM(E130)</f>
        <v>1100</v>
      </c>
    </row>
    <row r="130" spans="1:5" ht="13.5" customHeight="1">
      <c r="A130" s="47"/>
      <c r="B130" s="563"/>
      <c r="C130" s="86" t="s">
        <v>232</v>
      </c>
      <c r="D130" s="15" t="s">
        <v>116</v>
      </c>
      <c r="E130" s="181">
        <v>1100</v>
      </c>
    </row>
    <row r="131" spans="1:5" ht="15" customHeight="1">
      <c r="A131" s="47"/>
      <c r="B131" s="572">
        <v>85410</v>
      </c>
      <c r="C131" s="86"/>
      <c r="D131" s="14" t="s">
        <v>105</v>
      </c>
      <c r="E131" s="454">
        <f>SUM(E132+E133+E134)</f>
        <v>16190</v>
      </c>
    </row>
    <row r="132" spans="1:5" ht="14.25" customHeight="1">
      <c r="A132" s="47"/>
      <c r="B132" s="573"/>
      <c r="C132" s="86" t="s">
        <v>231</v>
      </c>
      <c r="D132" s="15" t="s">
        <v>121</v>
      </c>
      <c r="E132" s="181">
        <v>15540</v>
      </c>
    </row>
    <row r="133" spans="1:5" ht="15" customHeight="1">
      <c r="A133" s="47"/>
      <c r="B133" s="573"/>
      <c r="C133" s="86" t="s">
        <v>232</v>
      </c>
      <c r="D133" s="15" t="s">
        <v>116</v>
      </c>
      <c r="E133" s="181">
        <v>600</v>
      </c>
    </row>
    <row r="134" spans="1:5" ht="15" customHeight="1">
      <c r="A134" s="47"/>
      <c r="B134" s="50"/>
      <c r="C134" s="86" t="s">
        <v>233</v>
      </c>
      <c r="D134" s="15" t="s">
        <v>111</v>
      </c>
      <c r="E134" s="181">
        <v>50</v>
      </c>
    </row>
    <row r="135" spans="1:5" ht="15" customHeight="1">
      <c r="A135" s="47"/>
      <c r="B135" s="94" t="s">
        <v>481</v>
      </c>
      <c r="C135" s="101"/>
      <c r="D135" s="27" t="s">
        <v>482</v>
      </c>
      <c r="E135" s="464">
        <f>SUM(E136:E137)</f>
        <v>847500</v>
      </c>
    </row>
    <row r="136" spans="1:5" ht="45" customHeight="1">
      <c r="A136" s="47"/>
      <c r="B136" s="94"/>
      <c r="C136" s="101" t="s">
        <v>484</v>
      </c>
      <c r="D136" s="34" t="s">
        <v>486</v>
      </c>
      <c r="E136" s="182">
        <v>576724</v>
      </c>
    </row>
    <row r="137" spans="1:5" ht="46.5" customHeight="1">
      <c r="A137" s="47"/>
      <c r="B137" s="94"/>
      <c r="C137" s="101" t="s">
        <v>485</v>
      </c>
      <c r="D137" s="34" t="s">
        <v>487</v>
      </c>
      <c r="E137" s="182">
        <v>270776</v>
      </c>
    </row>
    <row r="138" spans="1:5" ht="15" customHeight="1" thickBot="1">
      <c r="A138" s="93"/>
      <c r="B138" s="85"/>
      <c r="C138" s="100"/>
      <c r="D138" s="37" t="s">
        <v>33</v>
      </c>
      <c r="E138" s="458">
        <f>SUM(E9+E15+E12+E22+E28+E37+E48+E53+E59+E68+E88+E91+E111+E121+E84)</f>
        <v>47869652</v>
      </c>
    </row>
    <row r="139" ht="15" customHeight="1" thickTop="1">
      <c r="D139" s="99"/>
    </row>
    <row r="141" ht="15" customHeight="1">
      <c r="D141" s="99"/>
    </row>
  </sheetData>
  <mergeCells count="27">
    <mergeCell ref="D113:D114"/>
    <mergeCell ref="B115:B116"/>
    <mergeCell ref="B129:B130"/>
    <mergeCell ref="B131:B133"/>
    <mergeCell ref="C113:C114"/>
    <mergeCell ref="A59:A63"/>
    <mergeCell ref="B60:B61"/>
    <mergeCell ref="B62:B63"/>
    <mergeCell ref="B107:B108"/>
    <mergeCell ref="A64:A65"/>
    <mergeCell ref="B64:B65"/>
    <mergeCell ref="B71:B72"/>
    <mergeCell ref="B92:B96"/>
    <mergeCell ref="B23:B27"/>
    <mergeCell ref="B13:B14"/>
    <mergeCell ref="A53:A57"/>
    <mergeCell ref="B56:B57"/>
    <mergeCell ref="A5:D7"/>
    <mergeCell ref="D30:D31"/>
    <mergeCell ref="C30:C31"/>
    <mergeCell ref="B29:B31"/>
    <mergeCell ref="B10:B11"/>
    <mergeCell ref="A15:A18"/>
    <mergeCell ref="B16:B18"/>
    <mergeCell ref="A9:A11"/>
    <mergeCell ref="A12:A14"/>
    <mergeCell ref="A22:A27"/>
  </mergeCells>
  <printOptions/>
  <pageMargins left="0.7874015748031497" right="0.7874015748031497" top="0.7874015748031497" bottom="0.7874015748031497" header="0.275590551181102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L19" sqref="L19"/>
    </sheetView>
  </sheetViews>
  <sheetFormatPr defaultColWidth="9.00390625" defaultRowHeight="12.75"/>
  <sheetData>
    <row r="1" spans="1:9" ht="12.75">
      <c r="A1" s="133"/>
      <c r="B1" s="134"/>
      <c r="C1" s="134"/>
      <c r="D1" s="134"/>
      <c r="E1" s="134"/>
      <c r="F1" s="134"/>
      <c r="G1" s="549" t="s">
        <v>491</v>
      </c>
      <c r="H1" s="549"/>
      <c r="I1" s="549"/>
    </row>
    <row r="2" spans="1:9" ht="12.75">
      <c r="A2" s="133"/>
      <c r="B2" s="134"/>
      <c r="C2" s="134"/>
      <c r="D2" s="134"/>
      <c r="E2" s="134"/>
      <c r="F2" s="134"/>
      <c r="G2" s="549" t="s">
        <v>534</v>
      </c>
      <c r="H2" s="549"/>
      <c r="I2" s="549"/>
    </row>
    <row r="3" spans="1:9" ht="12.75">
      <c r="A3" s="133"/>
      <c r="B3" s="134"/>
      <c r="C3" s="134"/>
      <c r="D3" s="134"/>
      <c r="E3" s="134"/>
      <c r="F3" s="134"/>
      <c r="G3" s="549" t="s">
        <v>149</v>
      </c>
      <c r="H3" s="549"/>
      <c r="I3" s="549"/>
    </row>
    <row r="4" spans="1:9" ht="12.75">
      <c r="A4" s="133"/>
      <c r="B4" s="134"/>
      <c r="C4" s="134"/>
      <c r="D4" s="134"/>
      <c r="E4" s="134"/>
      <c r="F4" s="134"/>
      <c r="G4" s="549" t="s">
        <v>531</v>
      </c>
      <c r="H4" s="549"/>
      <c r="I4" s="549"/>
    </row>
    <row r="5" spans="1:9" ht="12.75">
      <c r="A5" s="133"/>
      <c r="B5" s="134"/>
      <c r="C5" s="134"/>
      <c r="D5" s="134"/>
      <c r="E5" s="134"/>
      <c r="F5" s="134"/>
      <c r="G5" s="134"/>
      <c r="H5" s="135"/>
      <c r="I5" s="134"/>
    </row>
    <row r="6" spans="1:9" ht="12.75">
      <c r="A6" s="544" t="s">
        <v>539</v>
      </c>
      <c r="B6" s="544"/>
      <c r="C6" s="544"/>
      <c r="D6" s="544"/>
      <c r="E6" s="544"/>
      <c r="F6" s="544"/>
      <c r="G6" s="544"/>
      <c r="H6" s="544"/>
      <c r="I6" s="544"/>
    </row>
    <row r="7" spans="1:9" ht="12.75">
      <c r="A7" s="544" t="s">
        <v>158</v>
      </c>
      <c r="B7" s="544"/>
      <c r="C7" s="544"/>
      <c r="D7" s="544"/>
      <c r="E7" s="544"/>
      <c r="F7" s="544"/>
      <c r="G7" s="544"/>
      <c r="H7" s="544"/>
      <c r="I7" s="544"/>
    </row>
    <row r="8" spans="1:9" ht="12.75">
      <c r="A8" s="544" t="s">
        <v>159</v>
      </c>
      <c r="B8" s="544"/>
      <c r="C8" s="544"/>
      <c r="D8" s="544"/>
      <c r="E8" s="544"/>
      <c r="F8" s="544"/>
      <c r="G8" s="544"/>
      <c r="H8" s="544"/>
      <c r="I8" s="544"/>
    </row>
    <row r="9" spans="1:9" ht="13.5" thickBot="1">
      <c r="A9" s="133"/>
      <c r="B9" s="134"/>
      <c r="C9" s="134"/>
      <c r="D9" s="134"/>
      <c r="E9" s="134"/>
      <c r="F9" s="134"/>
      <c r="G9" s="134"/>
      <c r="H9" s="135"/>
      <c r="I9" s="134"/>
    </row>
    <row r="10" spans="1:9" ht="27" customHeight="1" thickBot="1" thickTop="1">
      <c r="A10" s="136" t="s">
        <v>150</v>
      </c>
      <c r="B10" s="545" t="s">
        <v>7</v>
      </c>
      <c r="C10" s="545"/>
      <c r="D10" s="545"/>
      <c r="E10" s="545"/>
      <c r="F10" s="546" t="s">
        <v>161</v>
      </c>
      <c r="G10" s="546"/>
      <c r="H10" s="547" t="s">
        <v>160</v>
      </c>
      <c r="I10" s="548"/>
    </row>
    <row r="11" spans="1:9" ht="24" customHeight="1" thickTop="1">
      <c r="A11" s="137" t="s">
        <v>8</v>
      </c>
      <c r="B11" s="565" t="s">
        <v>162</v>
      </c>
      <c r="C11" s="565"/>
      <c r="D11" s="565"/>
      <c r="E11" s="565"/>
      <c r="F11" s="566"/>
      <c r="G11" s="566"/>
      <c r="H11" s="552">
        <v>47869652</v>
      </c>
      <c r="I11" s="553"/>
    </row>
    <row r="12" spans="1:9" ht="23.25" customHeight="1">
      <c r="A12" s="137" t="s">
        <v>9</v>
      </c>
      <c r="B12" s="565" t="s">
        <v>163</v>
      </c>
      <c r="C12" s="565"/>
      <c r="D12" s="565"/>
      <c r="E12" s="565"/>
      <c r="F12" s="566"/>
      <c r="G12" s="566"/>
      <c r="H12" s="552">
        <v>48789476</v>
      </c>
      <c r="I12" s="553"/>
    </row>
    <row r="13" spans="1:9" ht="21.75" customHeight="1">
      <c r="A13" s="137" t="s">
        <v>10</v>
      </c>
      <c r="B13" s="565" t="s">
        <v>164</v>
      </c>
      <c r="C13" s="565"/>
      <c r="D13" s="565"/>
      <c r="E13" s="565"/>
      <c r="F13" s="566"/>
      <c r="G13" s="566"/>
      <c r="H13" s="535">
        <f>H11-H12</f>
        <v>-919824</v>
      </c>
      <c r="I13" s="536"/>
    </row>
    <row r="14" spans="1:9" ht="18" customHeight="1">
      <c r="A14" s="137"/>
      <c r="B14" s="565" t="s">
        <v>165</v>
      </c>
      <c r="C14" s="565"/>
      <c r="D14" s="565"/>
      <c r="E14" s="565"/>
      <c r="F14" s="566"/>
      <c r="G14" s="566"/>
      <c r="H14" s="552"/>
      <c r="I14" s="553"/>
    </row>
    <row r="15" spans="1:9" ht="18" customHeight="1">
      <c r="A15" s="137"/>
      <c r="B15" s="565" t="s">
        <v>166</v>
      </c>
      <c r="C15" s="565"/>
      <c r="D15" s="565"/>
      <c r="E15" s="565"/>
      <c r="F15" s="566"/>
      <c r="G15" s="566"/>
      <c r="H15" s="552"/>
      <c r="I15" s="553"/>
    </row>
    <row r="16" spans="1:9" ht="23.25" customHeight="1">
      <c r="A16" s="138" t="s">
        <v>11</v>
      </c>
      <c r="B16" s="537" t="s">
        <v>182</v>
      </c>
      <c r="C16" s="538"/>
      <c r="D16" s="538"/>
      <c r="E16" s="539"/>
      <c r="F16" s="540"/>
      <c r="G16" s="541"/>
      <c r="H16" s="542">
        <f>H17-H24</f>
        <v>919824</v>
      </c>
      <c r="I16" s="543"/>
    </row>
    <row r="17" spans="1:9" ht="23.25" customHeight="1">
      <c r="A17" s="138" t="s">
        <v>167</v>
      </c>
      <c r="B17" s="534" t="s">
        <v>492</v>
      </c>
      <c r="C17" s="534"/>
      <c r="D17" s="534"/>
      <c r="E17" s="534"/>
      <c r="F17" s="566"/>
      <c r="G17" s="566"/>
      <c r="H17" s="535">
        <f>SUM(H18:I23)</f>
        <v>2337459</v>
      </c>
      <c r="I17" s="536"/>
    </row>
    <row r="18" spans="1:9" ht="18" customHeight="1">
      <c r="A18" s="137" t="s">
        <v>8</v>
      </c>
      <c r="B18" s="565" t="s">
        <v>168</v>
      </c>
      <c r="C18" s="565"/>
      <c r="D18" s="565"/>
      <c r="E18" s="565"/>
      <c r="F18" s="566"/>
      <c r="G18" s="566"/>
      <c r="H18" s="552"/>
      <c r="I18" s="553"/>
    </row>
    <row r="19" spans="1:9" ht="18" customHeight="1">
      <c r="A19" s="137" t="s">
        <v>9</v>
      </c>
      <c r="B19" s="565" t="s">
        <v>169</v>
      </c>
      <c r="C19" s="565"/>
      <c r="D19" s="565"/>
      <c r="E19" s="565"/>
      <c r="F19" s="566" t="s">
        <v>263</v>
      </c>
      <c r="G19" s="566"/>
      <c r="H19" s="552">
        <v>736600</v>
      </c>
      <c r="I19" s="553"/>
    </row>
    <row r="20" spans="1:9" ht="18.75" customHeight="1">
      <c r="A20" s="137" t="s">
        <v>10</v>
      </c>
      <c r="B20" s="565" t="s">
        <v>170</v>
      </c>
      <c r="C20" s="565"/>
      <c r="D20" s="565"/>
      <c r="E20" s="565"/>
      <c r="F20" s="566" t="s">
        <v>263</v>
      </c>
      <c r="G20" s="566"/>
      <c r="H20" s="552">
        <v>165798</v>
      </c>
      <c r="I20" s="553"/>
    </row>
    <row r="21" spans="1:9" ht="18" customHeight="1">
      <c r="A21" s="137" t="s">
        <v>11</v>
      </c>
      <c r="B21" s="565" t="s">
        <v>171</v>
      </c>
      <c r="C21" s="565"/>
      <c r="D21" s="565"/>
      <c r="E21" s="565"/>
      <c r="F21" s="566"/>
      <c r="G21" s="566"/>
      <c r="H21" s="552"/>
      <c r="I21" s="553"/>
    </row>
    <row r="22" spans="1:9" ht="17.25" customHeight="1">
      <c r="A22" s="137" t="s">
        <v>12</v>
      </c>
      <c r="B22" s="565" t="s">
        <v>172</v>
      </c>
      <c r="C22" s="565"/>
      <c r="D22" s="565"/>
      <c r="E22" s="565"/>
      <c r="F22" s="566"/>
      <c r="G22" s="566"/>
      <c r="H22" s="552">
        <v>1435061</v>
      </c>
      <c r="I22" s="553"/>
    </row>
    <row r="23" spans="1:9" ht="25.5" customHeight="1">
      <c r="A23" s="137" t="s">
        <v>178</v>
      </c>
      <c r="B23" s="533" t="s">
        <v>173</v>
      </c>
      <c r="C23" s="533"/>
      <c r="D23" s="533"/>
      <c r="E23" s="533"/>
      <c r="F23" s="566" t="s">
        <v>525</v>
      </c>
      <c r="G23" s="566"/>
      <c r="H23" s="552"/>
      <c r="I23" s="553"/>
    </row>
    <row r="24" spans="1:9" ht="24" customHeight="1">
      <c r="A24" s="138" t="s">
        <v>179</v>
      </c>
      <c r="B24" s="534" t="s">
        <v>493</v>
      </c>
      <c r="C24" s="534"/>
      <c r="D24" s="534"/>
      <c r="E24" s="534"/>
      <c r="F24" s="566"/>
      <c r="G24" s="566"/>
      <c r="H24" s="535">
        <f>SUM(H25:I28)</f>
        <v>1417635</v>
      </c>
      <c r="I24" s="536"/>
    </row>
    <row r="25" spans="1:9" ht="17.25" customHeight="1">
      <c r="A25" s="137" t="s">
        <v>8</v>
      </c>
      <c r="B25" s="565" t="s">
        <v>174</v>
      </c>
      <c r="C25" s="565"/>
      <c r="D25" s="565"/>
      <c r="E25" s="565"/>
      <c r="F25" s="566"/>
      <c r="G25" s="566"/>
      <c r="H25" s="552"/>
      <c r="I25" s="553"/>
    </row>
    <row r="26" spans="1:9" ht="18" customHeight="1">
      <c r="A26" s="137" t="s">
        <v>9</v>
      </c>
      <c r="B26" s="565" t="s">
        <v>176</v>
      </c>
      <c r="C26" s="565"/>
      <c r="D26" s="565"/>
      <c r="E26" s="565"/>
      <c r="F26" s="566" t="s">
        <v>181</v>
      </c>
      <c r="G26" s="566"/>
      <c r="H26" s="552">
        <v>1269410</v>
      </c>
      <c r="I26" s="553"/>
    </row>
    <row r="27" spans="1:9" ht="18" customHeight="1">
      <c r="A27" s="137" t="s">
        <v>10</v>
      </c>
      <c r="B27" s="565" t="s">
        <v>175</v>
      </c>
      <c r="C27" s="565"/>
      <c r="D27" s="565"/>
      <c r="E27" s="565"/>
      <c r="F27" s="566" t="s">
        <v>181</v>
      </c>
      <c r="G27" s="566"/>
      <c r="H27" s="552">
        <v>148225</v>
      </c>
      <c r="I27" s="553"/>
    </row>
    <row r="28" spans="1:9" ht="20.25" customHeight="1" thickBot="1">
      <c r="A28" s="139" t="s">
        <v>180</v>
      </c>
      <c r="B28" s="554" t="s">
        <v>177</v>
      </c>
      <c r="C28" s="554"/>
      <c r="D28" s="554"/>
      <c r="E28" s="554"/>
      <c r="F28" s="555"/>
      <c r="G28" s="555"/>
      <c r="H28" s="556"/>
      <c r="I28" s="557"/>
    </row>
    <row r="29" spans="1:9" ht="13.5" thickTop="1">
      <c r="A29" s="133"/>
      <c r="B29" s="134"/>
      <c r="C29" s="134"/>
      <c r="D29" s="134"/>
      <c r="E29" s="134"/>
      <c r="F29" s="134"/>
      <c r="G29" s="134"/>
      <c r="H29" s="135"/>
      <c r="I29" s="134"/>
    </row>
    <row r="30" spans="1:9" ht="12.75">
      <c r="A30" s="133"/>
      <c r="B30" s="134"/>
      <c r="C30" s="134"/>
      <c r="D30" s="134"/>
      <c r="E30" s="134"/>
      <c r="F30" s="564"/>
      <c r="G30" s="564"/>
      <c r="H30" s="564"/>
      <c r="I30" s="564"/>
    </row>
    <row r="32" spans="1:9" ht="12.75">
      <c r="A32" s="133"/>
      <c r="B32" s="134"/>
      <c r="C32" s="134"/>
      <c r="D32" s="134"/>
      <c r="E32" s="134"/>
      <c r="F32" s="564"/>
      <c r="G32" s="564"/>
      <c r="H32" s="564"/>
      <c r="I32" s="564"/>
    </row>
  </sheetData>
  <mergeCells count="66">
    <mergeCell ref="G1:I1"/>
    <mergeCell ref="G2:I2"/>
    <mergeCell ref="G3:I3"/>
    <mergeCell ref="G4:I4"/>
    <mergeCell ref="A6:I6"/>
    <mergeCell ref="A7:I7"/>
    <mergeCell ref="A8:I8"/>
    <mergeCell ref="B10:E10"/>
    <mergeCell ref="F10:G10"/>
    <mergeCell ref="H10:I10"/>
    <mergeCell ref="B11:E11"/>
    <mergeCell ref="F11:G11"/>
    <mergeCell ref="H11:I11"/>
    <mergeCell ref="B12:E12"/>
    <mergeCell ref="F12:G12"/>
    <mergeCell ref="H12:I12"/>
    <mergeCell ref="B13:E13"/>
    <mergeCell ref="F13:G13"/>
    <mergeCell ref="H13:I13"/>
    <mergeCell ref="B14:E14"/>
    <mergeCell ref="F14:G14"/>
    <mergeCell ref="H14:I14"/>
    <mergeCell ref="B15:E15"/>
    <mergeCell ref="F15:G15"/>
    <mergeCell ref="H15:I15"/>
    <mergeCell ref="B16:E16"/>
    <mergeCell ref="F16:G16"/>
    <mergeCell ref="H16:I16"/>
    <mergeCell ref="B17:E17"/>
    <mergeCell ref="F17:G17"/>
    <mergeCell ref="H17:I17"/>
    <mergeCell ref="B18:E18"/>
    <mergeCell ref="F18:G18"/>
    <mergeCell ref="H18:I18"/>
    <mergeCell ref="B19:E19"/>
    <mergeCell ref="F19:G19"/>
    <mergeCell ref="H19:I19"/>
    <mergeCell ref="B20:E20"/>
    <mergeCell ref="F20:G20"/>
    <mergeCell ref="H20:I20"/>
    <mergeCell ref="B21:E21"/>
    <mergeCell ref="F21:G21"/>
    <mergeCell ref="H21:I21"/>
    <mergeCell ref="B22:E22"/>
    <mergeCell ref="F22:G22"/>
    <mergeCell ref="H22:I22"/>
    <mergeCell ref="B23:E23"/>
    <mergeCell ref="F23:G23"/>
    <mergeCell ref="H23:I23"/>
    <mergeCell ref="B24:E24"/>
    <mergeCell ref="F24:G24"/>
    <mergeCell ref="H24:I24"/>
    <mergeCell ref="B25:E25"/>
    <mergeCell ref="F25:G25"/>
    <mergeCell ref="H25:I25"/>
    <mergeCell ref="B26:E26"/>
    <mergeCell ref="F26:G26"/>
    <mergeCell ref="H26:I26"/>
    <mergeCell ref="F30:I30"/>
    <mergeCell ref="F32:I32"/>
    <mergeCell ref="B27:E27"/>
    <mergeCell ref="F27:G27"/>
    <mergeCell ref="H27:I27"/>
    <mergeCell ref="B28:E28"/>
    <mergeCell ref="F28:G28"/>
    <mergeCell ref="H28:I2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94"/>
  <sheetViews>
    <sheetView workbookViewId="0" topLeftCell="A2">
      <selection activeCell="A32" sqref="A32:O32"/>
    </sheetView>
  </sheetViews>
  <sheetFormatPr defaultColWidth="9.00390625" defaultRowHeight="12.75"/>
  <cols>
    <col min="1" max="1" width="16.25390625" style="401" customWidth="1"/>
    <col min="2" max="2" width="10.625" style="401" customWidth="1"/>
    <col min="3" max="3" width="8.75390625" style="402" customWidth="1"/>
    <col min="4" max="4" width="9.75390625" style="402" customWidth="1"/>
    <col min="5" max="5" width="9.00390625" style="402" customWidth="1"/>
    <col min="6" max="6" width="8.375" style="372" customWidth="1"/>
    <col min="7" max="7" width="9.00390625" style="362" customWidth="1"/>
    <col min="8" max="9" width="8.25390625" style="428" customWidth="1"/>
    <col min="10" max="10" width="9.875" style="362" customWidth="1"/>
    <col min="11" max="11" width="19.25390625" style="352" hidden="1" customWidth="1"/>
    <col min="12" max="13" width="9.75390625" style="352" customWidth="1"/>
    <col min="14" max="14" width="9.875" style="352" customWidth="1"/>
    <col min="15" max="15" width="8.75390625" style="352" customWidth="1"/>
    <col min="16" max="16" width="23.625" style="352" customWidth="1"/>
    <col min="17" max="16384" width="19.25390625" style="352" customWidth="1"/>
  </cols>
  <sheetData>
    <row r="1" spans="1:15" ht="9.75" hidden="1">
      <c r="A1" s="343"/>
      <c r="B1" s="343"/>
      <c r="C1" s="344"/>
      <c r="D1" s="344"/>
      <c r="E1" s="344"/>
      <c r="F1" s="345"/>
      <c r="G1" s="346"/>
      <c r="H1" s="347"/>
      <c r="I1" s="348"/>
      <c r="J1" s="349"/>
      <c r="K1" s="350"/>
      <c r="L1" s="351"/>
      <c r="M1" s="351"/>
      <c r="N1" s="351"/>
      <c r="O1" s="351"/>
    </row>
    <row r="2" spans="1:16" ht="9.75">
      <c r="A2" s="353"/>
      <c r="B2" s="353"/>
      <c r="C2" s="354"/>
      <c r="D2" s="354"/>
      <c r="E2" s="354"/>
      <c r="F2" s="355"/>
      <c r="G2" s="356"/>
      <c r="H2" s="357"/>
      <c r="I2" s="357"/>
      <c r="J2" s="356"/>
      <c r="K2" s="358"/>
      <c r="L2" s="606" t="s">
        <v>397</v>
      </c>
      <c r="M2" s="606"/>
      <c r="N2" s="606"/>
      <c r="O2" s="606"/>
      <c r="P2" s="359"/>
    </row>
    <row r="3" spans="1:16" ht="9.75">
      <c r="A3" s="353"/>
      <c r="B3" s="353"/>
      <c r="C3" s="354"/>
      <c r="D3" s="354"/>
      <c r="E3" s="354"/>
      <c r="F3" s="355"/>
      <c r="G3" s="356"/>
      <c r="H3" s="357"/>
      <c r="I3" s="357"/>
      <c r="J3" s="356"/>
      <c r="K3" s="358"/>
      <c r="L3" s="606" t="s">
        <v>532</v>
      </c>
      <c r="M3" s="606"/>
      <c r="N3" s="606"/>
      <c r="O3" s="606"/>
      <c r="P3" s="359"/>
    </row>
    <row r="4" spans="1:16" ht="9.75">
      <c r="A4" s="353"/>
      <c r="B4" s="353"/>
      <c r="C4" s="354"/>
      <c r="D4" s="354"/>
      <c r="E4" s="354"/>
      <c r="F4" s="355"/>
      <c r="G4" s="356"/>
      <c r="H4" s="357"/>
      <c r="I4" s="357"/>
      <c r="J4" s="356"/>
      <c r="K4" s="358"/>
      <c r="L4" s="606" t="s">
        <v>149</v>
      </c>
      <c r="M4" s="606"/>
      <c r="N4" s="606"/>
      <c r="O4" s="606"/>
      <c r="P4" s="359"/>
    </row>
    <row r="5" spans="1:16" ht="9.75">
      <c r="A5" s="353"/>
      <c r="B5" s="353"/>
      <c r="C5" s="354"/>
      <c r="D5" s="354"/>
      <c r="E5" s="354"/>
      <c r="F5" s="355"/>
      <c r="G5" s="356"/>
      <c r="H5" s="357"/>
      <c r="I5" s="357"/>
      <c r="J5" s="356"/>
      <c r="K5" s="358"/>
      <c r="L5" s="606" t="s">
        <v>531</v>
      </c>
      <c r="M5" s="606"/>
      <c r="N5" s="606"/>
      <c r="O5" s="606"/>
      <c r="P5" s="359"/>
    </row>
    <row r="6" spans="1:16" ht="12" customHeight="1" thickBot="1">
      <c r="A6" s="607" t="s">
        <v>409</v>
      </c>
      <c r="B6" s="607"/>
      <c r="C6" s="607"/>
      <c r="D6" s="607"/>
      <c r="E6" s="607"/>
      <c r="F6" s="607"/>
      <c r="G6" s="607"/>
      <c r="H6" s="607"/>
      <c r="I6" s="607"/>
      <c r="J6" s="607"/>
      <c r="K6" s="607"/>
      <c r="L6" s="607"/>
      <c r="M6" s="607"/>
      <c r="N6" s="607"/>
      <c r="O6" s="607"/>
      <c r="P6" s="359"/>
    </row>
    <row r="7" spans="1:16" s="361" customFormat="1" ht="20.25" customHeight="1" thickTop="1">
      <c r="A7" s="531" t="s">
        <v>289</v>
      </c>
      <c r="B7" s="531" t="s">
        <v>290</v>
      </c>
      <c r="C7" s="531" t="s">
        <v>291</v>
      </c>
      <c r="D7" s="531" t="s">
        <v>410</v>
      </c>
      <c r="E7" s="586" t="s">
        <v>292</v>
      </c>
      <c r="F7" s="587"/>
      <c r="G7" s="587"/>
      <c r="H7" s="587"/>
      <c r="I7" s="587"/>
      <c r="J7" s="587"/>
      <c r="K7" s="587"/>
      <c r="L7" s="587"/>
      <c r="M7" s="587"/>
      <c r="N7" s="587"/>
      <c r="O7" s="588"/>
      <c r="P7" s="360"/>
    </row>
    <row r="8" spans="1:16" s="362" customFormat="1" ht="12" customHeight="1">
      <c r="A8" s="532"/>
      <c r="B8" s="532"/>
      <c r="C8" s="532"/>
      <c r="D8" s="532"/>
      <c r="E8" s="589" t="s">
        <v>411</v>
      </c>
      <c r="F8" s="590"/>
      <c r="G8" s="590"/>
      <c r="H8" s="590"/>
      <c r="I8" s="591"/>
      <c r="J8" s="592">
        <v>2007</v>
      </c>
      <c r="L8" s="595">
        <v>2008</v>
      </c>
      <c r="M8" s="595">
        <v>2009</v>
      </c>
      <c r="N8" s="595">
        <v>2010</v>
      </c>
      <c r="O8" s="598" t="s">
        <v>288</v>
      </c>
      <c r="P8" s="363"/>
    </row>
    <row r="9" spans="1:16" s="362" customFormat="1" ht="12" customHeight="1">
      <c r="A9" s="532"/>
      <c r="B9" s="532"/>
      <c r="C9" s="532"/>
      <c r="D9" s="532"/>
      <c r="E9" s="601" t="s">
        <v>33</v>
      </c>
      <c r="F9" s="603" t="s">
        <v>296</v>
      </c>
      <c r="G9" s="604"/>
      <c r="H9" s="604"/>
      <c r="I9" s="605"/>
      <c r="J9" s="593"/>
      <c r="L9" s="596"/>
      <c r="M9" s="596"/>
      <c r="N9" s="596"/>
      <c r="O9" s="599"/>
      <c r="P9" s="363"/>
    </row>
    <row r="10" spans="1:16" s="368" customFormat="1" ht="16.5" customHeight="1">
      <c r="A10" s="585"/>
      <c r="B10" s="585"/>
      <c r="C10" s="585"/>
      <c r="D10" s="585"/>
      <c r="E10" s="602"/>
      <c r="F10" s="365" t="s">
        <v>193</v>
      </c>
      <c r="G10" s="365" t="s">
        <v>293</v>
      </c>
      <c r="H10" s="366" t="s">
        <v>294</v>
      </c>
      <c r="I10" s="367" t="s">
        <v>295</v>
      </c>
      <c r="J10" s="594"/>
      <c r="L10" s="597"/>
      <c r="M10" s="597"/>
      <c r="N10" s="597"/>
      <c r="O10" s="600"/>
      <c r="P10" s="369"/>
    </row>
    <row r="11" spans="1:16" ht="9.75">
      <c r="A11" s="370">
        <v>1</v>
      </c>
      <c r="B11" s="370">
        <v>2</v>
      </c>
      <c r="C11" s="371">
        <v>3</v>
      </c>
      <c r="D11" s="372">
        <v>4</v>
      </c>
      <c r="E11" s="373">
        <v>5</v>
      </c>
      <c r="F11" s="374">
        <v>6</v>
      </c>
      <c r="G11" s="375">
        <v>7</v>
      </c>
      <c r="H11" s="376">
        <v>8</v>
      </c>
      <c r="I11" s="377">
        <v>9</v>
      </c>
      <c r="J11" s="375">
        <v>10</v>
      </c>
      <c r="K11" s="378"/>
      <c r="L11" s="378">
        <v>11</v>
      </c>
      <c r="M11" s="378">
        <v>12</v>
      </c>
      <c r="N11" s="378">
        <v>13</v>
      </c>
      <c r="O11" s="379">
        <v>14</v>
      </c>
      <c r="P11" s="359"/>
    </row>
    <row r="12" spans="1:16" ht="9.75">
      <c r="A12" s="370" t="s">
        <v>287</v>
      </c>
      <c r="B12" s="370"/>
      <c r="C12" s="371"/>
      <c r="D12" s="374">
        <f>SUM(D13:D21)-D18</f>
        <v>5344802</v>
      </c>
      <c r="E12" s="374">
        <f>SUM(E13:E20)</f>
        <v>1417635</v>
      </c>
      <c r="F12" s="374">
        <f>SUM(F13:F20)</f>
        <v>330000</v>
      </c>
      <c r="G12" s="374">
        <f>SUM(G13:G20)</f>
        <v>376630</v>
      </c>
      <c r="H12" s="374">
        <f>SUM(H13:H20)</f>
        <v>368355</v>
      </c>
      <c r="I12" s="374">
        <f>SUM(I13:I20)</f>
        <v>342650</v>
      </c>
      <c r="J12" s="374">
        <f aca="true" t="shared" si="0" ref="J12:O12">SUM(J13:J21)</f>
        <v>1356773</v>
      </c>
      <c r="K12" s="374">
        <f t="shared" si="0"/>
        <v>0</v>
      </c>
      <c r="L12" s="374">
        <f t="shared" si="0"/>
        <v>1186772</v>
      </c>
      <c r="M12" s="374">
        <f t="shared" si="0"/>
        <v>918838</v>
      </c>
      <c r="N12" s="374">
        <f t="shared" si="0"/>
        <v>863776</v>
      </c>
      <c r="O12" s="470">
        <f t="shared" si="0"/>
        <v>1018643</v>
      </c>
      <c r="P12" s="359"/>
    </row>
    <row r="13" spans="1:16" ht="15.75" customHeight="1">
      <c r="A13" s="380" t="s">
        <v>398</v>
      </c>
      <c r="B13" s="381" t="s">
        <v>191</v>
      </c>
      <c r="C13" s="382" t="s">
        <v>297</v>
      </c>
      <c r="D13" s="383">
        <v>287400</v>
      </c>
      <c r="E13" s="383">
        <f aca="true" t="shared" si="1" ref="E13:E22">SUM(F13:I13)</f>
        <v>350400</v>
      </c>
      <c r="F13" s="384">
        <v>87600</v>
      </c>
      <c r="G13" s="385">
        <v>87600</v>
      </c>
      <c r="H13" s="386">
        <v>87600</v>
      </c>
      <c r="I13" s="387">
        <v>87600</v>
      </c>
      <c r="J13" s="386">
        <v>287400</v>
      </c>
      <c r="K13" s="388"/>
      <c r="L13" s="385"/>
      <c r="M13" s="388"/>
      <c r="N13" s="388"/>
      <c r="O13" s="389"/>
      <c r="P13" s="359"/>
    </row>
    <row r="14" spans="1:16" ht="15.75" customHeight="1">
      <c r="A14" s="380" t="s">
        <v>399</v>
      </c>
      <c r="B14" s="381" t="s">
        <v>191</v>
      </c>
      <c r="C14" s="382" t="s">
        <v>298</v>
      </c>
      <c r="D14" s="383"/>
      <c r="E14" s="383">
        <f t="shared" si="1"/>
        <v>178800</v>
      </c>
      <c r="F14" s="384">
        <v>75300</v>
      </c>
      <c r="G14" s="385">
        <v>75300</v>
      </c>
      <c r="H14" s="386">
        <v>28200</v>
      </c>
      <c r="I14" s="387"/>
      <c r="J14" s="386"/>
      <c r="K14" s="388"/>
      <c r="L14" s="388"/>
      <c r="M14" s="388"/>
      <c r="N14" s="388"/>
      <c r="O14" s="389"/>
      <c r="P14" s="359"/>
    </row>
    <row r="15" spans="1:16" ht="29.25">
      <c r="A15" s="380" t="s">
        <v>398</v>
      </c>
      <c r="B15" s="381" t="s">
        <v>400</v>
      </c>
      <c r="C15" s="382" t="s">
        <v>300</v>
      </c>
      <c r="D15" s="383">
        <v>489600</v>
      </c>
      <c r="E15" s="383">
        <f t="shared" si="1"/>
        <v>244800</v>
      </c>
      <c r="F15" s="384">
        <v>61200</v>
      </c>
      <c r="G15" s="385">
        <v>61200</v>
      </c>
      <c r="H15" s="386">
        <v>61200</v>
      </c>
      <c r="I15" s="387">
        <v>61200</v>
      </c>
      <c r="J15" s="386">
        <v>244800</v>
      </c>
      <c r="K15" s="388"/>
      <c r="L15" s="385">
        <v>244800</v>
      </c>
      <c r="M15" s="385"/>
      <c r="N15" s="385"/>
      <c r="O15" s="389"/>
      <c r="P15" s="359"/>
    </row>
    <row r="16" spans="1:16" ht="26.25" customHeight="1">
      <c r="A16" s="390" t="s">
        <v>399</v>
      </c>
      <c r="B16" s="364" t="s">
        <v>400</v>
      </c>
      <c r="C16" s="391" t="s">
        <v>301</v>
      </c>
      <c r="D16" s="392">
        <v>1976800</v>
      </c>
      <c r="E16" s="392">
        <f t="shared" si="1"/>
        <v>423600</v>
      </c>
      <c r="F16" s="393">
        <v>105900</v>
      </c>
      <c r="G16" s="394">
        <v>105900</v>
      </c>
      <c r="H16" s="395">
        <v>105900</v>
      </c>
      <c r="I16" s="396">
        <v>105900</v>
      </c>
      <c r="J16" s="395">
        <v>423600</v>
      </c>
      <c r="K16" s="397"/>
      <c r="L16" s="394">
        <v>423600</v>
      </c>
      <c r="M16" s="394">
        <v>423600</v>
      </c>
      <c r="N16" s="394">
        <v>423600</v>
      </c>
      <c r="O16" s="398">
        <v>282400</v>
      </c>
      <c r="P16" s="467"/>
    </row>
    <row r="17" spans="1:16" ht="11.25" customHeight="1">
      <c r="A17" s="390" t="s">
        <v>401</v>
      </c>
      <c r="B17" s="364" t="s">
        <v>191</v>
      </c>
      <c r="C17" s="521">
        <v>2005</v>
      </c>
      <c r="D17" s="392">
        <v>1254910</v>
      </c>
      <c r="E17" s="392">
        <f t="shared" si="1"/>
        <v>71810</v>
      </c>
      <c r="F17" s="393"/>
      <c r="G17" s="394"/>
      <c r="H17" s="395">
        <v>16760</v>
      </c>
      <c r="I17" s="396">
        <v>55050</v>
      </c>
      <c r="J17" s="395">
        <v>221500</v>
      </c>
      <c r="K17" s="397"/>
      <c r="L17" s="394">
        <v>221500</v>
      </c>
      <c r="M17" s="394">
        <v>221500</v>
      </c>
      <c r="N17" s="394">
        <v>221500</v>
      </c>
      <c r="O17" s="398">
        <v>368910</v>
      </c>
      <c r="P17" s="467"/>
    </row>
    <row r="18" spans="1:16" ht="11.25" customHeight="1">
      <c r="A18" s="522" t="s">
        <v>526</v>
      </c>
      <c r="B18" s="520"/>
      <c r="C18" s="523">
        <v>2006</v>
      </c>
      <c r="D18" s="524">
        <v>236600</v>
      </c>
      <c r="E18" s="524"/>
      <c r="F18" s="525"/>
      <c r="G18" s="526"/>
      <c r="H18" s="527"/>
      <c r="I18" s="528"/>
      <c r="J18" s="527"/>
      <c r="K18" s="529"/>
      <c r="L18" s="526"/>
      <c r="M18" s="526"/>
      <c r="N18" s="526"/>
      <c r="O18" s="530"/>
      <c r="P18" s="467"/>
    </row>
    <row r="19" spans="1:16" ht="11.25" customHeight="1">
      <c r="A19" s="380" t="s">
        <v>401</v>
      </c>
      <c r="B19" s="381"/>
      <c r="C19" s="399">
        <v>2006</v>
      </c>
      <c r="D19" s="383">
        <v>500000</v>
      </c>
      <c r="E19" s="383"/>
      <c r="F19" s="384"/>
      <c r="G19" s="385"/>
      <c r="H19" s="386"/>
      <c r="I19" s="387"/>
      <c r="J19" s="386">
        <v>31248</v>
      </c>
      <c r="K19" s="388"/>
      <c r="L19" s="385">
        <v>124992</v>
      </c>
      <c r="M19" s="385">
        <v>124992</v>
      </c>
      <c r="N19" s="385">
        <v>124992</v>
      </c>
      <c r="O19" s="400">
        <v>93776</v>
      </c>
      <c r="P19" s="467"/>
    </row>
    <row r="20" spans="1:16" ht="23.25" customHeight="1">
      <c r="A20" s="380" t="s">
        <v>402</v>
      </c>
      <c r="B20" s="381" t="s">
        <v>299</v>
      </c>
      <c r="C20" s="399" t="s">
        <v>412</v>
      </c>
      <c r="D20" s="383">
        <v>670294</v>
      </c>
      <c r="E20" s="383">
        <v>148225</v>
      </c>
      <c r="F20" s="384"/>
      <c r="G20" s="385">
        <v>46630</v>
      </c>
      <c r="H20" s="386">
        <v>68695</v>
      </c>
      <c r="I20" s="387">
        <v>32900</v>
      </c>
      <c r="J20" s="386">
        <v>148225</v>
      </c>
      <c r="K20" s="388"/>
      <c r="L20" s="385">
        <v>148186</v>
      </c>
      <c r="M20" s="385">
        <v>125062</v>
      </c>
      <c r="N20" s="385">
        <v>70000</v>
      </c>
      <c r="O20" s="400">
        <v>178821</v>
      </c>
      <c r="P20" s="467"/>
    </row>
    <row r="21" spans="1:16" ht="25.5" customHeight="1">
      <c r="A21" s="380" t="s">
        <v>403</v>
      </c>
      <c r="B21" s="381" t="s">
        <v>299</v>
      </c>
      <c r="C21" s="399" t="s">
        <v>404</v>
      </c>
      <c r="D21" s="383">
        <v>165798</v>
      </c>
      <c r="E21" s="383"/>
      <c r="F21" s="384"/>
      <c r="G21" s="385"/>
      <c r="H21" s="386"/>
      <c r="I21" s="387"/>
      <c r="J21" s="386"/>
      <c r="K21" s="388"/>
      <c r="L21" s="385">
        <v>23694</v>
      </c>
      <c r="M21" s="385">
        <v>23684</v>
      </c>
      <c r="N21" s="385">
        <v>23684</v>
      </c>
      <c r="O21" s="400">
        <v>94736</v>
      </c>
      <c r="P21" s="467"/>
    </row>
    <row r="22" spans="1:19" ht="18.75" customHeight="1">
      <c r="A22" s="401" t="s">
        <v>192</v>
      </c>
      <c r="D22" s="403">
        <f>SUM(J22+L22+M22+N22+O22)</f>
        <v>1203821</v>
      </c>
      <c r="E22" s="403">
        <f t="shared" si="1"/>
        <v>329127</v>
      </c>
      <c r="F22" s="403">
        <v>82281</v>
      </c>
      <c r="G22" s="403">
        <v>82282</v>
      </c>
      <c r="H22" s="403">
        <v>82282</v>
      </c>
      <c r="I22" s="403">
        <v>82282</v>
      </c>
      <c r="J22" s="403">
        <v>447756</v>
      </c>
      <c r="K22" s="403" t="e">
        <f>SUM(#REF!)</f>
        <v>#REF!</v>
      </c>
      <c r="L22" s="403">
        <v>326057</v>
      </c>
      <c r="M22" s="403">
        <v>222195</v>
      </c>
      <c r="N22" s="403">
        <v>134013</v>
      </c>
      <c r="O22" s="404">
        <v>73800</v>
      </c>
      <c r="P22" s="467"/>
      <c r="Q22" s="467"/>
      <c r="R22" s="467"/>
      <c r="S22" s="467"/>
    </row>
    <row r="23" spans="1:16" ht="14.25" customHeight="1">
      <c r="A23" s="401" t="s">
        <v>405</v>
      </c>
      <c r="C23" s="372"/>
      <c r="D23" s="405"/>
      <c r="E23" s="406"/>
      <c r="F23" s="407"/>
      <c r="G23" s="407"/>
      <c r="H23" s="407"/>
      <c r="I23" s="408"/>
      <c r="J23" s="407"/>
      <c r="O23" s="409"/>
      <c r="P23" s="359"/>
    </row>
    <row r="24" spans="1:16" ht="14.25" customHeight="1">
      <c r="A24" s="410" t="s">
        <v>303</v>
      </c>
      <c r="B24" s="466" t="s">
        <v>406</v>
      </c>
      <c r="C24" s="372"/>
      <c r="D24" s="373">
        <v>1032685</v>
      </c>
      <c r="E24" s="406">
        <f>SUM(F24:I24)</f>
        <v>1113582</v>
      </c>
      <c r="F24" s="407">
        <v>18396</v>
      </c>
      <c r="G24" s="407">
        <v>1058395</v>
      </c>
      <c r="H24" s="407">
        <v>18396</v>
      </c>
      <c r="I24" s="408">
        <v>18395</v>
      </c>
      <c r="J24" s="407">
        <v>124763</v>
      </c>
      <c r="L24" s="362">
        <v>76801</v>
      </c>
      <c r="M24" s="362">
        <v>74907</v>
      </c>
      <c r="N24" s="362">
        <v>73081</v>
      </c>
      <c r="O24" s="468">
        <v>683133</v>
      </c>
      <c r="P24" s="467"/>
    </row>
    <row r="25" spans="1:16" ht="12.75" customHeight="1">
      <c r="A25" s="411" t="s">
        <v>302</v>
      </c>
      <c r="C25" s="372"/>
      <c r="D25" s="373"/>
      <c r="E25" s="406"/>
      <c r="F25" s="407"/>
      <c r="G25" s="407"/>
      <c r="H25" s="407"/>
      <c r="I25" s="408"/>
      <c r="J25" s="407"/>
      <c r="O25" s="409"/>
      <c r="P25" s="359"/>
    </row>
    <row r="26" spans="1:16" ht="18" customHeight="1">
      <c r="A26" s="401" t="s">
        <v>304</v>
      </c>
      <c r="C26" s="372"/>
      <c r="D26" s="405"/>
      <c r="E26" s="406"/>
      <c r="F26" s="407"/>
      <c r="G26" s="407"/>
      <c r="H26" s="407"/>
      <c r="I26" s="408"/>
      <c r="J26" s="407"/>
      <c r="O26" s="409"/>
      <c r="P26" s="359"/>
    </row>
    <row r="27" spans="1:16" ht="15" customHeight="1">
      <c r="A27" s="401" t="s">
        <v>305</v>
      </c>
      <c r="C27" s="372"/>
      <c r="D27" s="406">
        <f>D24+D23+D12</f>
        <v>6377487</v>
      </c>
      <c r="E27" s="406"/>
      <c r="F27" s="406"/>
      <c r="G27" s="406"/>
      <c r="H27" s="406"/>
      <c r="I27" s="406"/>
      <c r="J27" s="406">
        <f>D27-J12-J24</f>
        <v>4895951</v>
      </c>
      <c r="K27" s="406">
        <f>E27-K12-K24</f>
        <v>0</v>
      </c>
      <c r="L27" s="406">
        <f>J27-L12-L24</f>
        <v>3632378</v>
      </c>
      <c r="M27" s="406">
        <f>L27-M12-M24</f>
        <v>2638633</v>
      </c>
      <c r="N27" s="406">
        <f>M27-N12-N24</f>
        <v>1701776</v>
      </c>
      <c r="O27" s="412">
        <f>N27-O12-O24</f>
        <v>0</v>
      </c>
      <c r="P27" s="359"/>
    </row>
    <row r="28" spans="1:16" ht="15" customHeight="1">
      <c r="A28" s="401" t="s">
        <v>306</v>
      </c>
      <c r="C28" s="372"/>
      <c r="D28" s="413">
        <f aca="true" t="shared" si="2" ref="D28:I28">D25+D22</f>
        <v>1203821</v>
      </c>
      <c r="E28" s="413">
        <f t="shared" si="2"/>
        <v>329127</v>
      </c>
      <c r="F28" s="413">
        <f t="shared" si="2"/>
        <v>82281</v>
      </c>
      <c r="G28" s="413">
        <f t="shared" si="2"/>
        <v>82282</v>
      </c>
      <c r="H28" s="413">
        <f t="shared" si="2"/>
        <v>82282</v>
      </c>
      <c r="I28" s="413">
        <f t="shared" si="2"/>
        <v>82282</v>
      </c>
      <c r="J28" s="413">
        <v>265166</v>
      </c>
      <c r="K28" s="413" t="e">
        <f>K22+K25</f>
        <v>#REF!</v>
      </c>
      <c r="L28" s="413">
        <v>190303</v>
      </c>
      <c r="M28" s="413">
        <v>128611</v>
      </c>
      <c r="N28" s="413">
        <v>79414</v>
      </c>
      <c r="O28" s="414">
        <v>58961</v>
      </c>
      <c r="P28" s="359"/>
    </row>
    <row r="29" spans="1:16" ht="15.75" customHeight="1">
      <c r="A29" s="401" t="s">
        <v>307</v>
      </c>
      <c r="C29" s="372"/>
      <c r="D29" s="413">
        <v>47869652</v>
      </c>
      <c r="E29" s="413"/>
      <c r="F29" s="413"/>
      <c r="G29" s="413"/>
      <c r="H29" s="413"/>
      <c r="I29" s="415"/>
      <c r="J29" s="413">
        <v>46000000</v>
      </c>
      <c r="K29" s="413"/>
      <c r="L29" s="413">
        <v>47000000</v>
      </c>
      <c r="M29" s="413">
        <v>48000000</v>
      </c>
      <c r="N29" s="413">
        <v>49000000</v>
      </c>
      <c r="O29" s="414"/>
      <c r="P29" s="359"/>
    </row>
    <row r="30" spans="1:16" ht="27.75" customHeight="1">
      <c r="A30" s="401" t="s">
        <v>407</v>
      </c>
      <c r="D30" s="416">
        <f>(E12+E24+E28)/D29*100</f>
        <v>5.975276360897714</v>
      </c>
      <c r="E30" s="416"/>
      <c r="F30" s="416"/>
      <c r="G30" s="416"/>
      <c r="H30" s="416"/>
      <c r="I30" s="416"/>
      <c r="J30" s="416">
        <f>(J12+J24+J25+J28)/J29*100</f>
        <v>3.7971782608695652</v>
      </c>
      <c r="K30" s="416" t="e">
        <f>(K12+K24++#REF!+K25+K28)/K29*100</f>
        <v>#REF!</v>
      </c>
      <c r="L30" s="416">
        <f>(L12+L24+L25+L28)/L29*100</f>
        <v>3.0933531914893617</v>
      </c>
      <c r="M30" s="416">
        <f>(M12+M24+M25+M28)/M29*100</f>
        <v>2.3382416666666668</v>
      </c>
      <c r="N30" s="416">
        <f>(N12+N24+N25+N28)/N29*100</f>
        <v>2.0740224489795915</v>
      </c>
      <c r="O30" s="417"/>
      <c r="P30" s="359"/>
    </row>
    <row r="31" spans="1:16" ht="30.75" customHeight="1" thickBot="1">
      <c r="A31" s="418" t="s">
        <v>408</v>
      </c>
      <c r="B31" s="418"/>
      <c r="C31" s="419"/>
      <c r="D31" s="420">
        <f>D27/D29*100</f>
        <v>13.322609907421093</v>
      </c>
      <c r="E31" s="420"/>
      <c r="F31" s="421"/>
      <c r="G31" s="421"/>
      <c r="H31" s="421"/>
      <c r="I31" s="421"/>
      <c r="J31" s="420">
        <f>J27/J29*100</f>
        <v>10.643371739130435</v>
      </c>
      <c r="K31" s="420" t="e">
        <f>K27/K29*100</f>
        <v>#DIV/0!</v>
      </c>
      <c r="L31" s="420">
        <f>L27/L29*100</f>
        <v>7.728463829787234</v>
      </c>
      <c r="M31" s="420">
        <f>M27/M29*100</f>
        <v>5.497152083333334</v>
      </c>
      <c r="N31" s="420">
        <f>N27/N29*100</f>
        <v>3.473012244897959</v>
      </c>
      <c r="O31" s="422"/>
      <c r="P31" s="359"/>
    </row>
    <row r="32" spans="1:16" ht="29.25" customHeight="1" thickTop="1">
      <c r="A32" s="550"/>
      <c r="B32" s="550"/>
      <c r="C32" s="550"/>
      <c r="D32" s="550"/>
      <c r="E32" s="550"/>
      <c r="F32" s="550"/>
      <c r="G32" s="550"/>
      <c r="H32" s="550"/>
      <c r="I32" s="550"/>
      <c r="J32" s="550"/>
      <c r="K32" s="550"/>
      <c r="L32" s="550"/>
      <c r="M32" s="550"/>
      <c r="N32" s="550"/>
      <c r="O32" s="550"/>
      <c r="P32" s="359"/>
    </row>
    <row r="33" spans="1:15" ht="9.75">
      <c r="A33" s="353"/>
      <c r="B33" s="353"/>
      <c r="C33" s="354"/>
      <c r="D33" s="354"/>
      <c r="E33" s="354"/>
      <c r="F33" s="355"/>
      <c r="G33" s="356"/>
      <c r="H33" s="357"/>
      <c r="I33" s="357"/>
      <c r="J33" s="356"/>
      <c r="K33" s="423"/>
      <c r="L33" s="358"/>
      <c r="M33" s="358"/>
      <c r="N33" s="358"/>
      <c r="O33" s="358"/>
    </row>
    <row r="34" spans="1:15" ht="9.75">
      <c r="A34" s="353"/>
      <c r="B34" s="353"/>
      <c r="C34" s="354"/>
      <c r="D34" s="354"/>
      <c r="E34" s="354"/>
      <c r="F34" s="355"/>
      <c r="G34" s="551"/>
      <c r="H34" s="551"/>
      <c r="I34" s="551"/>
      <c r="J34" s="551"/>
      <c r="K34" s="424"/>
      <c r="L34" s="358"/>
      <c r="M34" s="358"/>
      <c r="N34" s="358"/>
      <c r="O34" s="358"/>
    </row>
    <row r="35" spans="1:15" ht="9.75">
      <c r="A35" s="353"/>
      <c r="B35" s="353"/>
      <c r="C35" s="354"/>
      <c r="D35" s="354"/>
      <c r="E35" s="354"/>
      <c r="F35" s="355"/>
      <c r="G35" s="356"/>
      <c r="H35" s="357"/>
      <c r="I35" s="357"/>
      <c r="J35" s="356"/>
      <c r="K35" s="424"/>
      <c r="L35" s="358"/>
      <c r="M35" s="358"/>
      <c r="N35" s="358"/>
      <c r="O35" s="358"/>
    </row>
    <row r="36" spans="1:15" ht="9.75">
      <c r="A36" s="353"/>
      <c r="B36" s="353"/>
      <c r="C36" s="354"/>
      <c r="D36" s="354"/>
      <c r="E36" s="354"/>
      <c r="F36" s="355"/>
      <c r="G36" s="356"/>
      <c r="H36" s="357"/>
      <c r="I36" s="357"/>
      <c r="J36" s="356"/>
      <c r="K36" s="424"/>
      <c r="L36" s="358"/>
      <c r="M36" s="358"/>
      <c r="N36" s="358"/>
      <c r="O36" s="358"/>
    </row>
    <row r="37" spans="1:15" ht="9.75">
      <c r="A37" s="353"/>
      <c r="B37" s="353"/>
      <c r="C37" s="354"/>
      <c r="D37" s="354"/>
      <c r="E37" s="354"/>
      <c r="F37" s="355"/>
      <c r="G37" s="356"/>
      <c r="H37" s="357"/>
      <c r="I37" s="357"/>
      <c r="J37" s="356"/>
      <c r="K37" s="424"/>
      <c r="L37" s="358"/>
      <c r="M37" s="358"/>
      <c r="N37" s="358"/>
      <c r="O37" s="358"/>
    </row>
    <row r="38" spans="1:15" ht="9.75">
      <c r="A38" s="353"/>
      <c r="B38" s="353"/>
      <c r="C38" s="354"/>
      <c r="D38" s="354"/>
      <c r="E38" s="354"/>
      <c r="F38" s="355"/>
      <c r="G38" s="356"/>
      <c r="H38" s="357"/>
      <c r="I38" s="357"/>
      <c r="J38" s="356"/>
      <c r="K38" s="424"/>
      <c r="L38" s="358"/>
      <c r="M38" s="358"/>
      <c r="N38" s="358"/>
      <c r="O38" s="358"/>
    </row>
    <row r="39" spans="1:26" ht="9.75">
      <c r="A39" s="353"/>
      <c r="B39" s="353"/>
      <c r="C39" s="354"/>
      <c r="D39" s="354"/>
      <c r="E39" s="354"/>
      <c r="F39" s="355"/>
      <c r="G39" s="356"/>
      <c r="H39" s="357"/>
      <c r="I39" s="357"/>
      <c r="J39" s="356"/>
      <c r="K39" s="425"/>
      <c r="L39" s="358"/>
      <c r="M39" s="358"/>
      <c r="N39" s="358"/>
      <c r="O39" s="358"/>
      <c r="P39" s="351"/>
      <c r="Q39" s="351"/>
      <c r="R39" s="351"/>
      <c r="S39" s="351"/>
      <c r="T39" s="351"/>
      <c r="U39" s="351"/>
      <c r="V39" s="351"/>
      <c r="W39" s="351"/>
      <c r="X39" s="351"/>
      <c r="Y39" s="351"/>
      <c r="Z39" s="351"/>
    </row>
    <row r="40" spans="1:26" ht="9.75">
      <c r="A40" s="353"/>
      <c r="B40" s="353"/>
      <c r="C40" s="354"/>
      <c r="D40" s="354"/>
      <c r="E40" s="354"/>
      <c r="F40" s="355"/>
      <c r="G40" s="356"/>
      <c r="H40" s="357"/>
      <c r="I40" s="357"/>
      <c r="J40" s="356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</row>
    <row r="41" spans="1:26" ht="9.75">
      <c r="A41" s="353"/>
      <c r="B41" s="353"/>
      <c r="C41" s="354"/>
      <c r="D41" s="354"/>
      <c r="E41" s="354"/>
      <c r="F41" s="355"/>
      <c r="G41" s="356"/>
      <c r="H41" s="357"/>
      <c r="I41" s="357"/>
      <c r="J41" s="356"/>
      <c r="K41" s="358"/>
      <c r="L41" s="358"/>
      <c r="M41" s="358"/>
      <c r="N41" s="358"/>
      <c r="O41" s="358"/>
      <c r="P41" s="358"/>
      <c r="Q41" s="358"/>
      <c r="R41" s="358"/>
      <c r="S41" s="358"/>
      <c r="T41" s="358"/>
      <c r="U41" s="358"/>
      <c r="V41" s="358"/>
      <c r="W41" s="358"/>
      <c r="X41" s="358"/>
      <c r="Y41" s="358"/>
      <c r="Z41" s="358"/>
    </row>
    <row r="42" spans="1:26" ht="9.75">
      <c r="A42" s="353"/>
      <c r="B42" s="353"/>
      <c r="C42" s="354"/>
      <c r="D42" s="354"/>
      <c r="E42" s="354"/>
      <c r="F42" s="355"/>
      <c r="G42" s="356"/>
      <c r="H42" s="357"/>
      <c r="I42" s="357"/>
      <c r="J42" s="356"/>
      <c r="K42" s="358"/>
      <c r="L42" s="358"/>
      <c r="M42" s="358"/>
      <c r="N42" s="358"/>
      <c r="O42" s="358"/>
      <c r="P42" s="358"/>
      <c r="Q42" s="358"/>
      <c r="R42" s="358"/>
      <c r="S42" s="358"/>
      <c r="T42" s="358"/>
      <c r="U42" s="358"/>
      <c r="V42" s="358"/>
      <c r="W42" s="358"/>
      <c r="X42" s="358"/>
      <c r="Y42" s="358"/>
      <c r="Z42" s="358"/>
    </row>
    <row r="43" spans="1:26" ht="9.75">
      <c r="A43" s="353"/>
      <c r="B43" s="353"/>
      <c r="C43" s="354"/>
      <c r="D43" s="354"/>
      <c r="E43" s="354"/>
      <c r="F43" s="355"/>
      <c r="G43" s="356"/>
      <c r="H43" s="357"/>
      <c r="I43" s="357"/>
      <c r="J43" s="356"/>
      <c r="K43" s="358"/>
      <c r="L43" s="358"/>
      <c r="M43" s="358"/>
      <c r="N43" s="358"/>
      <c r="O43" s="358"/>
      <c r="P43" s="358"/>
      <c r="Q43" s="358"/>
      <c r="R43" s="358"/>
      <c r="S43" s="358"/>
      <c r="T43" s="358"/>
      <c r="U43" s="358"/>
      <c r="V43" s="358"/>
      <c r="W43" s="358"/>
      <c r="X43" s="358"/>
      <c r="Y43" s="358"/>
      <c r="Z43" s="358"/>
    </row>
    <row r="44" spans="1:26" ht="9.75">
      <c r="A44" s="353"/>
      <c r="B44" s="353"/>
      <c r="C44" s="354"/>
      <c r="D44" s="354"/>
      <c r="E44" s="354"/>
      <c r="F44" s="355"/>
      <c r="G44" s="356"/>
      <c r="H44" s="357"/>
      <c r="I44" s="357"/>
      <c r="J44" s="356"/>
      <c r="K44" s="358"/>
      <c r="L44" s="358"/>
      <c r="M44" s="358"/>
      <c r="N44" s="358"/>
      <c r="O44" s="358"/>
      <c r="P44" s="358"/>
      <c r="Q44" s="358"/>
      <c r="R44" s="358"/>
      <c r="S44" s="358"/>
      <c r="T44" s="358"/>
      <c r="U44" s="358"/>
      <c r="V44" s="358"/>
      <c r="W44" s="358"/>
      <c r="X44" s="358"/>
      <c r="Y44" s="358"/>
      <c r="Z44" s="358"/>
    </row>
    <row r="45" spans="1:26" ht="9.75">
      <c r="A45" s="353"/>
      <c r="B45" s="353"/>
      <c r="C45" s="354"/>
      <c r="D45" s="354"/>
      <c r="E45" s="354"/>
      <c r="F45" s="355"/>
      <c r="G45" s="356"/>
      <c r="H45" s="357"/>
      <c r="I45" s="357"/>
      <c r="J45" s="356"/>
      <c r="K45" s="358"/>
      <c r="L45" s="358"/>
      <c r="M45" s="358"/>
      <c r="N45" s="358"/>
      <c r="O45" s="358"/>
      <c r="P45" s="358"/>
      <c r="Q45" s="358"/>
      <c r="R45" s="358"/>
      <c r="S45" s="358"/>
      <c r="T45" s="358"/>
      <c r="U45" s="358"/>
      <c r="V45" s="358"/>
      <c r="W45" s="358"/>
      <c r="X45" s="358"/>
      <c r="Y45" s="358"/>
      <c r="Z45" s="358"/>
    </row>
    <row r="46" spans="1:26" ht="9.75">
      <c r="A46" s="353"/>
      <c r="B46" s="353"/>
      <c r="C46" s="354"/>
      <c r="D46" s="354"/>
      <c r="E46" s="354"/>
      <c r="F46" s="355"/>
      <c r="G46" s="356"/>
      <c r="H46" s="357"/>
      <c r="I46" s="357"/>
      <c r="J46" s="356"/>
      <c r="K46" s="358"/>
      <c r="L46" s="358"/>
      <c r="M46" s="358"/>
      <c r="N46" s="358"/>
      <c r="O46" s="358"/>
      <c r="P46" s="358"/>
      <c r="Q46" s="358"/>
      <c r="R46" s="358"/>
      <c r="S46" s="358"/>
      <c r="T46" s="358"/>
      <c r="U46" s="358"/>
      <c r="V46" s="358"/>
      <c r="W46" s="358"/>
      <c r="X46" s="358"/>
      <c r="Y46" s="358"/>
      <c r="Z46" s="358"/>
    </row>
    <row r="47" spans="1:26" ht="9.75">
      <c r="A47" s="353"/>
      <c r="B47" s="353"/>
      <c r="C47" s="354"/>
      <c r="D47" s="354"/>
      <c r="E47" s="354"/>
      <c r="F47" s="355"/>
      <c r="G47" s="356"/>
      <c r="H47" s="357"/>
      <c r="I47" s="357"/>
      <c r="J47" s="356"/>
      <c r="K47" s="358"/>
      <c r="L47" s="358"/>
      <c r="M47" s="358"/>
      <c r="N47" s="358"/>
      <c r="O47" s="358"/>
      <c r="P47" s="358"/>
      <c r="Q47" s="358"/>
      <c r="R47" s="358"/>
      <c r="S47" s="358"/>
      <c r="T47" s="358"/>
      <c r="U47" s="358"/>
      <c r="V47" s="358"/>
      <c r="W47" s="358"/>
      <c r="X47" s="358"/>
      <c r="Y47" s="358"/>
      <c r="Z47" s="358"/>
    </row>
    <row r="48" spans="1:26" ht="9.75">
      <c r="A48" s="353"/>
      <c r="B48" s="353"/>
      <c r="C48" s="354"/>
      <c r="D48" s="354"/>
      <c r="E48" s="354"/>
      <c r="F48" s="355"/>
      <c r="G48" s="356"/>
      <c r="H48" s="357"/>
      <c r="I48" s="357"/>
      <c r="J48" s="356"/>
      <c r="K48" s="358"/>
      <c r="L48" s="358"/>
      <c r="M48" s="358"/>
      <c r="N48" s="358"/>
      <c r="O48" s="358"/>
      <c r="P48" s="358"/>
      <c r="Q48" s="358"/>
      <c r="R48" s="358"/>
      <c r="S48" s="358"/>
      <c r="T48" s="358"/>
      <c r="U48" s="358"/>
      <c r="V48" s="358"/>
      <c r="W48" s="358"/>
      <c r="X48" s="358"/>
      <c r="Y48" s="358"/>
      <c r="Z48" s="358"/>
    </row>
    <row r="49" spans="1:26" ht="9.75">
      <c r="A49" s="353"/>
      <c r="B49" s="353"/>
      <c r="C49" s="354"/>
      <c r="D49" s="354"/>
      <c r="E49" s="354"/>
      <c r="F49" s="355"/>
      <c r="G49" s="356"/>
      <c r="H49" s="357"/>
      <c r="I49" s="357"/>
      <c r="J49" s="356"/>
      <c r="K49" s="358"/>
      <c r="L49" s="358"/>
      <c r="M49" s="358"/>
      <c r="N49" s="358"/>
      <c r="O49" s="358"/>
      <c r="P49" s="358"/>
      <c r="Q49" s="358"/>
      <c r="R49" s="358"/>
      <c r="S49" s="358"/>
      <c r="T49" s="358"/>
      <c r="U49" s="358"/>
      <c r="V49" s="358"/>
      <c r="W49" s="358"/>
      <c r="X49" s="358"/>
      <c r="Y49" s="358"/>
      <c r="Z49" s="358"/>
    </row>
    <row r="50" spans="1:26" ht="9.75">
      <c r="A50" s="353"/>
      <c r="B50" s="353"/>
      <c r="C50" s="354"/>
      <c r="D50" s="354"/>
      <c r="E50" s="354"/>
      <c r="F50" s="355"/>
      <c r="G50" s="356"/>
      <c r="H50" s="357"/>
      <c r="I50" s="357"/>
      <c r="J50" s="356"/>
      <c r="K50" s="358"/>
      <c r="L50" s="358"/>
      <c r="M50" s="358"/>
      <c r="N50" s="358"/>
      <c r="O50" s="358"/>
      <c r="P50" s="358"/>
      <c r="Q50" s="358"/>
      <c r="R50" s="358"/>
      <c r="S50" s="358"/>
      <c r="T50" s="358"/>
      <c r="U50" s="358"/>
      <c r="V50" s="358"/>
      <c r="W50" s="358"/>
      <c r="X50" s="358"/>
      <c r="Y50" s="358"/>
      <c r="Z50" s="358"/>
    </row>
    <row r="51" spans="1:26" ht="9.75">
      <c r="A51" s="353"/>
      <c r="B51" s="353"/>
      <c r="C51" s="354"/>
      <c r="D51" s="354"/>
      <c r="E51" s="354"/>
      <c r="F51" s="355"/>
      <c r="G51" s="356"/>
      <c r="H51" s="357"/>
      <c r="I51" s="357"/>
      <c r="J51" s="356"/>
      <c r="K51" s="358"/>
      <c r="L51" s="358"/>
      <c r="M51" s="358"/>
      <c r="N51" s="358"/>
      <c r="O51" s="358"/>
      <c r="P51" s="358"/>
      <c r="Q51" s="358"/>
      <c r="R51" s="358"/>
      <c r="S51" s="358"/>
      <c r="T51" s="358"/>
      <c r="U51" s="358"/>
      <c r="V51" s="358"/>
      <c r="W51" s="358"/>
      <c r="X51" s="358"/>
      <c r="Y51" s="358"/>
      <c r="Z51" s="358"/>
    </row>
    <row r="52" spans="1:26" ht="9.75">
      <c r="A52" s="353"/>
      <c r="B52" s="353"/>
      <c r="C52" s="354"/>
      <c r="D52" s="354"/>
      <c r="E52" s="354"/>
      <c r="F52" s="355"/>
      <c r="G52" s="356"/>
      <c r="H52" s="357"/>
      <c r="I52" s="357"/>
      <c r="J52" s="356"/>
      <c r="K52" s="358"/>
      <c r="L52" s="358"/>
      <c r="M52" s="358"/>
      <c r="N52" s="358"/>
      <c r="O52" s="358"/>
      <c r="P52" s="358"/>
      <c r="Q52" s="358"/>
      <c r="R52" s="358"/>
      <c r="S52" s="358"/>
      <c r="T52" s="358"/>
      <c r="U52" s="358"/>
      <c r="V52" s="358"/>
      <c r="W52" s="358"/>
      <c r="X52" s="358"/>
      <c r="Y52" s="358"/>
      <c r="Z52" s="358"/>
    </row>
    <row r="53" spans="1:26" ht="9.75">
      <c r="A53" s="353"/>
      <c r="B53" s="353"/>
      <c r="C53" s="354"/>
      <c r="D53" s="354"/>
      <c r="E53" s="354"/>
      <c r="F53" s="355"/>
      <c r="G53" s="356"/>
      <c r="H53" s="357"/>
      <c r="I53" s="357"/>
      <c r="J53" s="356"/>
      <c r="K53" s="358"/>
      <c r="L53" s="358"/>
      <c r="M53" s="358"/>
      <c r="N53" s="358"/>
      <c r="O53" s="358"/>
      <c r="P53" s="358"/>
      <c r="Q53" s="358"/>
      <c r="R53" s="358"/>
      <c r="S53" s="358"/>
      <c r="T53" s="358"/>
      <c r="U53" s="358"/>
      <c r="V53" s="358"/>
      <c r="W53" s="358"/>
      <c r="X53" s="358"/>
      <c r="Y53" s="358"/>
      <c r="Z53" s="358"/>
    </row>
    <row r="54" spans="1:26" ht="9.75">
      <c r="A54" s="353"/>
      <c r="B54" s="353"/>
      <c r="C54" s="354"/>
      <c r="D54" s="354"/>
      <c r="E54" s="354"/>
      <c r="F54" s="355"/>
      <c r="G54" s="356"/>
      <c r="H54" s="357"/>
      <c r="I54" s="357"/>
      <c r="J54" s="356"/>
      <c r="K54" s="358"/>
      <c r="L54" s="358"/>
      <c r="M54" s="358"/>
      <c r="N54" s="358"/>
      <c r="O54" s="358"/>
      <c r="P54" s="358"/>
      <c r="Q54" s="358"/>
      <c r="R54" s="358"/>
      <c r="S54" s="358"/>
      <c r="T54" s="358"/>
      <c r="U54" s="358"/>
      <c r="V54" s="358"/>
      <c r="W54" s="358"/>
      <c r="X54" s="358"/>
      <c r="Y54" s="358"/>
      <c r="Z54" s="358"/>
    </row>
    <row r="55" spans="1:26" ht="9.75">
      <c r="A55" s="353"/>
      <c r="B55" s="353"/>
      <c r="C55" s="354"/>
      <c r="D55" s="354"/>
      <c r="E55" s="354"/>
      <c r="F55" s="355"/>
      <c r="G55" s="356"/>
      <c r="H55" s="357"/>
      <c r="I55" s="357"/>
      <c r="J55" s="356"/>
      <c r="K55" s="358"/>
      <c r="L55" s="358"/>
      <c r="M55" s="358"/>
      <c r="N55" s="358"/>
      <c r="O55" s="358"/>
      <c r="P55" s="358"/>
      <c r="Q55" s="358"/>
      <c r="R55" s="358"/>
      <c r="S55" s="358"/>
      <c r="T55" s="358"/>
      <c r="U55" s="358"/>
      <c r="V55" s="358"/>
      <c r="W55" s="358"/>
      <c r="X55" s="358"/>
      <c r="Y55" s="358"/>
      <c r="Z55" s="358"/>
    </row>
    <row r="56" spans="1:26" ht="9.75">
      <c r="A56" s="353"/>
      <c r="B56" s="353"/>
      <c r="C56" s="354"/>
      <c r="D56" s="354"/>
      <c r="E56" s="354"/>
      <c r="F56" s="355"/>
      <c r="G56" s="356"/>
      <c r="H56" s="357"/>
      <c r="I56" s="357"/>
      <c r="J56" s="356"/>
      <c r="K56" s="358"/>
      <c r="L56" s="358"/>
      <c r="M56" s="358"/>
      <c r="N56" s="358"/>
      <c r="O56" s="358"/>
      <c r="P56" s="358"/>
      <c r="Q56" s="358"/>
      <c r="R56" s="358"/>
      <c r="S56" s="358"/>
      <c r="T56" s="358"/>
      <c r="U56" s="358"/>
      <c r="V56" s="358"/>
      <c r="W56" s="358"/>
      <c r="X56" s="358"/>
      <c r="Y56" s="358"/>
      <c r="Z56" s="358"/>
    </row>
    <row r="57" spans="1:26" ht="9.75">
      <c r="A57" s="353"/>
      <c r="B57" s="353"/>
      <c r="C57" s="354"/>
      <c r="D57" s="354"/>
      <c r="E57" s="354"/>
      <c r="F57" s="355"/>
      <c r="G57" s="356"/>
      <c r="H57" s="357"/>
      <c r="I57" s="357"/>
      <c r="J57" s="356"/>
      <c r="K57" s="358"/>
      <c r="L57" s="358"/>
      <c r="M57" s="358"/>
      <c r="N57" s="358"/>
      <c r="O57" s="358"/>
      <c r="P57" s="358"/>
      <c r="Q57" s="358"/>
      <c r="R57" s="358"/>
      <c r="S57" s="358"/>
      <c r="T57" s="358"/>
      <c r="U57" s="358"/>
      <c r="V57" s="358"/>
      <c r="W57" s="358"/>
      <c r="X57" s="358"/>
      <c r="Y57" s="358"/>
      <c r="Z57" s="358"/>
    </row>
    <row r="58" spans="1:26" ht="9.75">
      <c r="A58" s="353"/>
      <c r="B58" s="353"/>
      <c r="C58" s="354"/>
      <c r="D58" s="354"/>
      <c r="E58" s="354"/>
      <c r="F58" s="355"/>
      <c r="G58" s="356"/>
      <c r="H58" s="357"/>
      <c r="I58" s="357"/>
      <c r="J58" s="356"/>
      <c r="K58" s="358"/>
      <c r="L58" s="358"/>
      <c r="M58" s="358"/>
      <c r="N58" s="358"/>
      <c r="O58" s="358"/>
      <c r="P58" s="358"/>
      <c r="Q58" s="358"/>
      <c r="R58" s="358"/>
      <c r="S58" s="358"/>
      <c r="T58" s="358"/>
      <c r="U58" s="358"/>
      <c r="V58" s="358"/>
      <c r="W58" s="358"/>
      <c r="X58" s="358"/>
      <c r="Y58" s="358"/>
      <c r="Z58" s="358"/>
    </row>
    <row r="59" spans="1:26" ht="9.75">
      <c r="A59" s="353"/>
      <c r="B59" s="353"/>
      <c r="C59" s="354"/>
      <c r="D59" s="354"/>
      <c r="E59" s="354"/>
      <c r="F59" s="355"/>
      <c r="G59" s="356"/>
      <c r="H59" s="357"/>
      <c r="I59" s="357"/>
      <c r="J59" s="356"/>
      <c r="K59" s="358"/>
      <c r="L59" s="358"/>
      <c r="M59" s="358"/>
      <c r="N59" s="358"/>
      <c r="O59" s="358"/>
      <c r="P59" s="358"/>
      <c r="Q59" s="358"/>
      <c r="R59" s="358"/>
      <c r="S59" s="358"/>
      <c r="T59" s="358"/>
      <c r="U59" s="358"/>
      <c r="V59" s="358"/>
      <c r="W59" s="358"/>
      <c r="X59" s="358"/>
      <c r="Y59" s="358"/>
      <c r="Z59" s="358"/>
    </row>
    <row r="60" spans="1:26" ht="9.75">
      <c r="A60" s="353"/>
      <c r="B60" s="353"/>
      <c r="C60" s="354"/>
      <c r="D60" s="354"/>
      <c r="E60" s="354"/>
      <c r="F60" s="355"/>
      <c r="G60" s="356"/>
      <c r="H60" s="357"/>
      <c r="I60" s="357"/>
      <c r="J60" s="356"/>
      <c r="K60" s="358"/>
      <c r="L60" s="358"/>
      <c r="M60" s="358"/>
      <c r="N60" s="358"/>
      <c r="O60" s="358"/>
      <c r="P60" s="358"/>
      <c r="Q60" s="358"/>
      <c r="R60" s="358"/>
      <c r="S60" s="358"/>
      <c r="T60" s="358"/>
      <c r="U60" s="358"/>
      <c r="V60" s="358"/>
      <c r="W60" s="358"/>
      <c r="X60" s="358"/>
      <c r="Y60" s="358"/>
      <c r="Z60" s="358"/>
    </row>
    <row r="61" spans="1:26" ht="9.75">
      <c r="A61" s="353"/>
      <c r="B61" s="353"/>
      <c r="C61" s="354"/>
      <c r="D61" s="354"/>
      <c r="E61" s="354"/>
      <c r="F61" s="355"/>
      <c r="G61" s="356"/>
      <c r="H61" s="357"/>
      <c r="I61" s="357"/>
      <c r="J61" s="356"/>
      <c r="K61" s="358"/>
      <c r="L61" s="358"/>
      <c r="M61" s="358"/>
      <c r="N61" s="358"/>
      <c r="O61" s="358"/>
      <c r="P61" s="358"/>
      <c r="Q61" s="358"/>
      <c r="R61" s="358"/>
      <c r="S61" s="358"/>
      <c r="T61" s="358"/>
      <c r="U61" s="358"/>
      <c r="V61" s="358"/>
      <c r="W61" s="358"/>
      <c r="X61" s="358"/>
      <c r="Y61" s="358"/>
      <c r="Z61" s="358"/>
    </row>
    <row r="62" spans="1:26" ht="9.75">
      <c r="A62" s="353"/>
      <c r="B62" s="353"/>
      <c r="C62" s="354"/>
      <c r="D62" s="354"/>
      <c r="E62" s="354"/>
      <c r="F62" s="355"/>
      <c r="G62" s="356"/>
      <c r="H62" s="357"/>
      <c r="I62" s="357"/>
      <c r="J62" s="356"/>
      <c r="K62" s="358"/>
      <c r="L62" s="358"/>
      <c r="M62" s="358"/>
      <c r="N62" s="358"/>
      <c r="O62" s="358"/>
      <c r="P62" s="358"/>
      <c r="Q62" s="358"/>
      <c r="R62" s="358"/>
      <c r="S62" s="358"/>
      <c r="T62" s="358"/>
      <c r="U62" s="358"/>
      <c r="V62" s="358"/>
      <c r="W62" s="358"/>
      <c r="X62" s="358"/>
      <c r="Y62" s="358"/>
      <c r="Z62" s="358"/>
    </row>
    <row r="63" spans="1:26" ht="9.75">
      <c r="A63" s="353"/>
      <c r="B63" s="353"/>
      <c r="C63" s="354"/>
      <c r="D63" s="354"/>
      <c r="E63" s="354"/>
      <c r="F63" s="355"/>
      <c r="G63" s="356"/>
      <c r="H63" s="357"/>
      <c r="I63" s="357"/>
      <c r="J63" s="356"/>
      <c r="K63" s="358"/>
      <c r="L63" s="358"/>
      <c r="M63" s="358"/>
      <c r="N63" s="358"/>
      <c r="O63" s="358"/>
      <c r="P63" s="358"/>
      <c r="Q63" s="358"/>
      <c r="R63" s="358"/>
      <c r="S63" s="358"/>
      <c r="T63" s="358"/>
      <c r="U63" s="358"/>
      <c r="V63" s="358"/>
      <c r="W63" s="358"/>
      <c r="X63" s="358"/>
      <c r="Y63" s="358"/>
      <c r="Z63" s="358"/>
    </row>
    <row r="64" spans="1:26" ht="9.75">
      <c r="A64" s="353"/>
      <c r="B64" s="353"/>
      <c r="C64" s="354"/>
      <c r="D64" s="354"/>
      <c r="E64" s="354"/>
      <c r="F64" s="355"/>
      <c r="G64" s="356"/>
      <c r="H64" s="357"/>
      <c r="I64" s="357"/>
      <c r="J64" s="356"/>
      <c r="K64" s="358"/>
      <c r="L64" s="358"/>
      <c r="M64" s="358"/>
      <c r="N64" s="358"/>
      <c r="O64" s="358"/>
      <c r="P64" s="358"/>
      <c r="Q64" s="358"/>
      <c r="R64" s="358"/>
      <c r="S64" s="358"/>
      <c r="T64" s="358"/>
      <c r="U64" s="358"/>
      <c r="V64" s="358"/>
      <c r="W64" s="358"/>
      <c r="X64" s="358"/>
      <c r="Y64" s="358"/>
      <c r="Z64" s="358"/>
    </row>
    <row r="65" spans="1:26" ht="9.75">
      <c r="A65" s="353"/>
      <c r="B65" s="353"/>
      <c r="C65" s="354"/>
      <c r="D65" s="354"/>
      <c r="E65" s="354"/>
      <c r="F65" s="355"/>
      <c r="G65" s="356"/>
      <c r="H65" s="357"/>
      <c r="I65" s="357"/>
      <c r="J65" s="356"/>
      <c r="K65" s="358"/>
      <c r="L65" s="358"/>
      <c r="M65" s="358"/>
      <c r="N65" s="358"/>
      <c r="O65" s="358"/>
      <c r="P65" s="426"/>
      <c r="Q65" s="427"/>
      <c r="R65" s="427"/>
      <c r="S65" s="427"/>
      <c r="T65" s="427"/>
      <c r="U65" s="427"/>
      <c r="V65" s="427"/>
      <c r="W65" s="427"/>
      <c r="X65" s="427"/>
      <c r="Y65" s="427"/>
      <c r="Z65" s="427"/>
    </row>
    <row r="66" spans="1:16" ht="9.75">
      <c r="A66" s="353"/>
      <c r="B66" s="353"/>
      <c r="C66" s="354"/>
      <c r="D66" s="354"/>
      <c r="E66" s="354"/>
      <c r="F66" s="355"/>
      <c r="G66" s="356"/>
      <c r="H66" s="357"/>
      <c r="I66" s="357"/>
      <c r="J66" s="356"/>
      <c r="K66" s="358"/>
      <c r="L66" s="358"/>
      <c r="M66" s="358"/>
      <c r="N66" s="358"/>
      <c r="O66" s="358"/>
      <c r="P66" s="359"/>
    </row>
    <row r="67" spans="1:16" ht="9.75">
      <c r="A67" s="353"/>
      <c r="B67" s="353"/>
      <c r="C67" s="354"/>
      <c r="D67" s="354"/>
      <c r="E67" s="354"/>
      <c r="F67" s="355"/>
      <c r="G67" s="356"/>
      <c r="H67" s="357"/>
      <c r="I67" s="357"/>
      <c r="J67" s="356"/>
      <c r="K67" s="358"/>
      <c r="L67" s="358"/>
      <c r="M67" s="358"/>
      <c r="N67" s="358"/>
      <c r="O67" s="358"/>
      <c r="P67" s="359"/>
    </row>
    <row r="68" spans="1:16" ht="9.75">
      <c r="A68" s="353"/>
      <c r="B68" s="353"/>
      <c r="C68" s="354"/>
      <c r="D68" s="354"/>
      <c r="E68" s="354"/>
      <c r="F68" s="355"/>
      <c r="G68" s="356"/>
      <c r="H68" s="357"/>
      <c r="I68" s="357"/>
      <c r="J68" s="356"/>
      <c r="K68" s="358"/>
      <c r="L68" s="358"/>
      <c r="M68" s="358"/>
      <c r="N68" s="358"/>
      <c r="O68" s="358"/>
      <c r="P68" s="359"/>
    </row>
    <row r="69" spans="1:16" ht="9.75">
      <c r="A69" s="353"/>
      <c r="B69" s="353"/>
      <c r="C69" s="354"/>
      <c r="D69" s="354"/>
      <c r="E69" s="354"/>
      <c r="F69" s="355"/>
      <c r="G69" s="356"/>
      <c r="H69" s="357"/>
      <c r="I69" s="357"/>
      <c r="J69" s="356"/>
      <c r="K69" s="358"/>
      <c r="L69" s="358"/>
      <c r="M69" s="358"/>
      <c r="N69" s="358"/>
      <c r="O69" s="358"/>
      <c r="P69" s="359"/>
    </row>
    <row r="70" spans="1:16" ht="9.75">
      <c r="A70" s="353"/>
      <c r="B70" s="353"/>
      <c r="C70" s="354"/>
      <c r="D70" s="354"/>
      <c r="E70" s="354"/>
      <c r="F70" s="355"/>
      <c r="G70" s="356"/>
      <c r="H70" s="357"/>
      <c r="I70" s="357"/>
      <c r="J70" s="356"/>
      <c r="K70" s="358"/>
      <c r="L70" s="358"/>
      <c r="M70" s="358"/>
      <c r="N70" s="358"/>
      <c r="O70" s="358"/>
      <c r="P70" s="359"/>
    </row>
    <row r="71" spans="1:16" ht="9.75">
      <c r="A71" s="353"/>
      <c r="B71" s="353"/>
      <c r="C71" s="354"/>
      <c r="D71" s="354"/>
      <c r="E71" s="354"/>
      <c r="F71" s="355"/>
      <c r="G71" s="356"/>
      <c r="H71" s="357"/>
      <c r="I71" s="357"/>
      <c r="J71" s="356"/>
      <c r="K71" s="358"/>
      <c r="L71" s="358"/>
      <c r="M71" s="358"/>
      <c r="N71" s="358"/>
      <c r="O71" s="358"/>
      <c r="P71" s="359"/>
    </row>
    <row r="72" spans="1:16" ht="9.75">
      <c r="A72" s="353"/>
      <c r="B72" s="353"/>
      <c r="C72" s="354"/>
      <c r="D72" s="354"/>
      <c r="E72" s="354"/>
      <c r="F72" s="355"/>
      <c r="G72" s="356"/>
      <c r="H72" s="357"/>
      <c r="I72" s="357"/>
      <c r="J72" s="356"/>
      <c r="K72" s="358"/>
      <c r="L72" s="358"/>
      <c r="M72" s="358"/>
      <c r="N72" s="358"/>
      <c r="O72" s="358"/>
      <c r="P72" s="359"/>
    </row>
    <row r="73" spans="1:16" ht="9.75">
      <c r="A73" s="353"/>
      <c r="B73" s="353"/>
      <c r="C73" s="354"/>
      <c r="D73" s="354"/>
      <c r="E73" s="354"/>
      <c r="F73" s="355"/>
      <c r="G73" s="356"/>
      <c r="H73" s="357"/>
      <c r="I73" s="357"/>
      <c r="J73" s="356"/>
      <c r="K73" s="358"/>
      <c r="L73" s="358"/>
      <c r="M73" s="358"/>
      <c r="N73" s="358"/>
      <c r="O73" s="358"/>
      <c r="P73" s="359"/>
    </row>
    <row r="74" spans="1:16" ht="9.75">
      <c r="A74" s="353"/>
      <c r="B74" s="353"/>
      <c r="C74" s="354"/>
      <c r="D74" s="354"/>
      <c r="E74" s="354"/>
      <c r="F74" s="355"/>
      <c r="G74" s="356"/>
      <c r="H74" s="357"/>
      <c r="I74" s="357"/>
      <c r="J74" s="356"/>
      <c r="K74" s="358"/>
      <c r="L74" s="358"/>
      <c r="M74" s="358"/>
      <c r="N74" s="358"/>
      <c r="O74" s="358"/>
      <c r="P74" s="359"/>
    </row>
    <row r="75" spans="1:16" ht="9.75">
      <c r="A75" s="353"/>
      <c r="B75" s="353"/>
      <c r="C75" s="354"/>
      <c r="D75" s="354"/>
      <c r="E75" s="354"/>
      <c r="F75" s="355"/>
      <c r="G75" s="356"/>
      <c r="H75" s="357"/>
      <c r="I75" s="357"/>
      <c r="J75" s="356"/>
      <c r="K75" s="358"/>
      <c r="L75" s="358"/>
      <c r="M75" s="358"/>
      <c r="N75" s="358"/>
      <c r="O75" s="358"/>
      <c r="P75" s="359"/>
    </row>
    <row r="76" spans="1:16" ht="9.75">
      <c r="A76" s="353"/>
      <c r="B76" s="353"/>
      <c r="C76" s="354"/>
      <c r="D76" s="354"/>
      <c r="E76" s="354"/>
      <c r="F76" s="355"/>
      <c r="G76" s="356"/>
      <c r="H76" s="357"/>
      <c r="I76" s="357"/>
      <c r="J76" s="356"/>
      <c r="K76" s="358"/>
      <c r="L76" s="358"/>
      <c r="M76" s="358"/>
      <c r="N76" s="358"/>
      <c r="O76" s="358"/>
      <c r="P76" s="359"/>
    </row>
    <row r="77" spans="1:16" ht="9.75">
      <c r="A77" s="353"/>
      <c r="B77" s="353"/>
      <c r="C77" s="354"/>
      <c r="D77" s="354"/>
      <c r="E77" s="354"/>
      <c r="F77" s="355"/>
      <c r="G77" s="356"/>
      <c r="H77" s="357"/>
      <c r="I77" s="357"/>
      <c r="J77" s="356"/>
      <c r="K77" s="358"/>
      <c r="L77" s="358"/>
      <c r="M77" s="358"/>
      <c r="N77" s="358"/>
      <c r="O77" s="358"/>
      <c r="P77" s="359"/>
    </row>
    <row r="78" spans="1:16" ht="9.75">
      <c r="A78" s="353"/>
      <c r="B78" s="353"/>
      <c r="C78" s="354"/>
      <c r="D78" s="354"/>
      <c r="E78" s="354"/>
      <c r="F78" s="355"/>
      <c r="G78" s="356"/>
      <c r="H78" s="357"/>
      <c r="I78" s="357"/>
      <c r="J78" s="356"/>
      <c r="K78" s="358"/>
      <c r="L78" s="358"/>
      <c r="M78" s="358"/>
      <c r="N78" s="358"/>
      <c r="O78" s="358"/>
      <c r="P78" s="359"/>
    </row>
    <row r="79" spans="1:16" ht="9.75">
      <c r="A79" s="353"/>
      <c r="B79" s="353"/>
      <c r="C79" s="354"/>
      <c r="D79" s="354"/>
      <c r="E79" s="354"/>
      <c r="F79" s="355"/>
      <c r="G79" s="356"/>
      <c r="H79" s="357"/>
      <c r="I79" s="357"/>
      <c r="J79" s="356"/>
      <c r="K79" s="358"/>
      <c r="L79" s="358"/>
      <c r="M79" s="358"/>
      <c r="N79" s="358"/>
      <c r="O79" s="358"/>
      <c r="P79" s="359"/>
    </row>
    <row r="80" spans="1:16" ht="9.75">
      <c r="A80" s="353"/>
      <c r="B80" s="353"/>
      <c r="C80" s="354"/>
      <c r="D80" s="354"/>
      <c r="E80" s="354"/>
      <c r="F80" s="355"/>
      <c r="G80" s="356"/>
      <c r="H80" s="357"/>
      <c r="I80" s="357"/>
      <c r="J80" s="356"/>
      <c r="K80" s="358"/>
      <c r="L80" s="358"/>
      <c r="M80" s="358"/>
      <c r="N80" s="358"/>
      <c r="O80" s="358"/>
      <c r="P80" s="359"/>
    </row>
    <row r="81" spans="1:16" ht="9.75">
      <c r="A81" s="353"/>
      <c r="B81" s="353"/>
      <c r="C81" s="354"/>
      <c r="D81" s="354"/>
      <c r="E81" s="354"/>
      <c r="F81" s="355"/>
      <c r="G81" s="356"/>
      <c r="H81" s="357"/>
      <c r="I81" s="357"/>
      <c r="J81" s="356"/>
      <c r="K81" s="358"/>
      <c r="L81" s="358"/>
      <c r="M81" s="358"/>
      <c r="N81" s="358"/>
      <c r="O81" s="358"/>
      <c r="P81" s="359"/>
    </row>
    <row r="82" spans="1:16" ht="9.75">
      <c r="A82" s="353"/>
      <c r="B82" s="353"/>
      <c r="C82" s="354"/>
      <c r="D82" s="354"/>
      <c r="E82" s="354"/>
      <c r="F82" s="355"/>
      <c r="G82" s="356"/>
      <c r="H82" s="357"/>
      <c r="I82" s="357"/>
      <c r="J82" s="356"/>
      <c r="K82" s="358"/>
      <c r="L82" s="358"/>
      <c r="M82" s="358"/>
      <c r="N82" s="358"/>
      <c r="O82" s="358"/>
      <c r="P82" s="359"/>
    </row>
    <row r="83" spans="1:16" ht="9.75">
      <c r="A83" s="353"/>
      <c r="B83" s="353"/>
      <c r="C83" s="354"/>
      <c r="D83" s="354"/>
      <c r="E83" s="354"/>
      <c r="F83" s="355"/>
      <c r="G83" s="356"/>
      <c r="H83" s="357"/>
      <c r="I83" s="357"/>
      <c r="J83" s="356"/>
      <c r="K83" s="358"/>
      <c r="L83" s="358"/>
      <c r="M83" s="358"/>
      <c r="N83" s="358"/>
      <c r="O83" s="358"/>
      <c r="P83" s="359"/>
    </row>
    <row r="84" spans="1:16" ht="9.75">
      <c r="A84" s="353"/>
      <c r="B84" s="353"/>
      <c r="C84" s="354"/>
      <c r="D84" s="354"/>
      <c r="E84" s="354"/>
      <c r="F84" s="355"/>
      <c r="G84" s="356"/>
      <c r="H84" s="357"/>
      <c r="I84" s="357"/>
      <c r="J84" s="356"/>
      <c r="K84" s="358"/>
      <c r="L84" s="358"/>
      <c r="M84" s="358"/>
      <c r="N84" s="358"/>
      <c r="O84" s="358"/>
      <c r="P84" s="359"/>
    </row>
    <row r="85" spans="1:16" ht="9.75">
      <c r="A85" s="353"/>
      <c r="B85" s="353"/>
      <c r="C85" s="354"/>
      <c r="D85" s="354"/>
      <c r="E85" s="354"/>
      <c r="F85" s="355"/>
      <c r="G85" s="356"/>
      <c r="H85" s="357"/>
      <c r="I85" s="357"/>
      <c r="J85" s="356"/>
      <c r="K85" s="358"/>
      <c r="L85" s="358"/>
      <c r="M85" s="358"/>
      <c r="N85" s="358"/>
      <c r="O85" s="358"/>
      <c r="P85" s="359"/>
    </row>
    <row r="86" spans="1:16" ht="9.75">
      <c r="A86" s="353"/>
      <c r="B86" s="353"/>
      <c r="C86" s="354"/>
      <c r="D86" s="354"/>
      <c r="E86" s="354"/>
      <c r="F86" s="355"/>
      <c r="G86" s="356"/>
      <c r="H86" s="357"/>
      <c r="I86" s="357"/>
      <c r="J86" s="356"/>
      <c r="K86" s="358"/>
      <c r="L86" s="358"/>
      <c r="M86" s="358"/>
      <c r="N86" s="358"/>
      <c r="O86" s="358"/>
      <c r="P86" s="359"/>
    </row>
    <row r="87" spans="1:16" ht="9.75">
      <c r="A87" s="353"/>
      <c r="B87" s="353"/>
      <c r="C87" s="354"/>
      <c r="D87" s="354"/>
      <c r="E87" s="354"/>
      <c r="F87" s="355"/>
      <c r="G87" s="356"/>
      <c r="H87" s="357"/>
      <c r="I87" s="357"/>
      <c r="J87" s="356"/>
      <c r="K87" s="358"/>
      <c r="L87" s="358"/>
      <c r="M87" s="358"/>
      <c r="N87" s="358"/>
      <c r="O87" s="358"/>
      <c r="P87" s="359"/>
    </row>
    <row r="88" spans="1:16" ht="9.75">
      <c r="A88" s="353"/>
      <c r="B88" s="353"/>
      <c r="C88" s="354"/>
      <c r="D88" s="354"/>
      <c r="E88" s="354"/>
      <c r="F88" s="355"/>
      <c r="G88" s="356"/>
      <c r="H88" s="357"/>
      <c r="I88" s="357"/>
      <c r="J88" s="356"/>
      <c r="K88" s="358"/>
      <c r="L88" s="358"/>
      <c r="M88" s="358"/>
      <c r="N88" s="358"/>
      <c r="O88" s="358"/>
      <c r="P88" s="359"/>
    </row>
    <row r="89" spans="1:16" ht="9.75">
      <c r="A89" s="353"/>
      <c r="B89" s="353"/>
      <c r="C89" s="354"/>
      <c r="D89" s="354"/>
      <c r="E89" s="354"/>
      <c r="F89" s="355"/>
      <c r="G89" s="356"/>
      <c r="H89" s="357"/>
      <c r="I89" s="357"/>
      <c r="J89" s="356"/>
      <c r="K89" s="358"/>
      <c r="L89" s="358"/>
      <c r="M89" s="358"/>
      <c r="N89" s="358"/>
      <c r="O89" s="358"/>
      <c r="P89" s="359"/>
    </row>
    <row r="90" spans="1:16" ht="9.75">
      <c r="A90" s="353"/>
      <c r="B90" s="353"/>
      <c r="C90" s="354"/>
      <c r="D90" s="354"/>
      <c r="E90" s="354"/>
      <c r="F90" s="355"/>
      <c r="G90" s="356"/>
      <c r="H90" s="357"/>
      <c r="I90" s="357"/>
      <c r="J90" s="356"/>
      <c r="K90" s="358"/>
      <c r="L90" s="358"/>
      <c r="M90" s="358"/>
      <c r="N90" s="358"/>
      <c r="O90" s="358"/>
      <c r="P90" s="359"/>
    </row>
    <row r="91" spans="1:16" ht="9.75">
      <c r="A91" s="353"/>
      <c r="B91" s="353"/>
      <c r="C91" s="354"/>
      <c r="D91" s="354"/>
      <c r="E91" s="354"/>
      <c r="F91" s="355"/>
      <c r="G91" s="356"/>
      <c r="H91" s="357"/>
      <c r="I91" s="357"/>
      <c r="J91" s="356"/>
      <c r="K91" s="358"/>
      <c r="L91" s="358"/>
      <c r="M91" s="358"/>
      <c r="N91" s="358"/>
      <c r="O91" s="358"/>
      <c r="P91" s="359"/>
    </row>
    <row r="92" spans="1:16" ht="9.75">
      <c r="A92" s="353"/>
      <c r="B92" s="353"/>
      <c r="C92" s="354"/>
      <c r="D92" s="354"/>
      <c r="E92" s="354"/>
      <c r="F92" s="355"/>
      <c r="G92" s="356"/>
      <c r="H92" s="357"/>
      <c r="I92" s="357"/>
      <c r="J92" s="356"/>
      <c r="K92" s="358"/>
      <c r="L92" s="358"/>
      <c r="M92" s="358"/>
      <c r="N92" s="358"/>
      <c r="O92" s="358"/>
      <c r="P92" s="359"/>
    </row>
    <row r="93" spans="1:16" ht="9.75">
      <c r="A93" s="353"/>
      <c r="B93" s="353"/>
      <c r="C93" s="354"/>
      <c r="D93" s="354"/>
      <c r="E93" s="354"/>
      <c r="F93" s="355"/>
      <c r="G93" s="356"/>
      <c r="H93" s="357"/>
      <c r="I93" s="357"/>
      <c r="J93" s="356"/>
      <c r="K93" s="358"/>
      <c r="L93" s="358"/>
      <c r="M93" s="358"/>
      <c r="N93" s="358"/>
      <c r="O93" s="358"/>
      <c r="P93" s="359"/>
    </row>
    <row r="94" spans="1:16" ht="9.75">
      <c r="A94" s="353"/>
      <c r="B94" s="353"/>
      <c r="C94" s="354"/>
      <c r="D94" s="354"/>
      <c r="E94" s="354"/>
      <c r="F94" s="355"/>
      <c r="G94" s="356"/>
      <c r="H94" s="357"/>
      <c r="I94" s="357"/>
      <c r="J94" s="356"/>
      <c r="K94" s="358"/>
      <c r="L94" s="358"/>
      <c r="M94" s="358"/>
      <c r="N94" s="358"/>
      <c r="O94" s="358"/>
      <c r="P94" s="359"/>
    </row>
  </sheetData>
  <mergeCells count="20">
    <mergeCell ref="E9:E10"/>
    <mergeCell ref="F9:I9"/>
    <mergeCell ref="L2:O2"/>
    <mergeCell ref="L3:O3"/>
    <mergeCell ref="L4:O4"/>
    <mergeCell ref="L5:O5"/>
    <mergeCell ref="A6:O6"/>
    <mergeCell ref="A7:A10"/>
    <mergeCell ref="B7:B10"/>
    <mergeCell ref="C7:C10"/>
    <mergeCell ref="A32:O32"/>
    <mergeCell ref="G34:J34"/>
    <mergeCell ref="D7:D10"/>
    <mergeCell ref="E7:O7"/>
    <mergeCell ref="E8:I8"/>
    <mergeCell ref="J8:J10"/>
    <mergeCell ref="L8:L10"/>
    <mergeCell ref="M8:M10"/>
    <mergeCell ref="N8:N10"/>
    <mergeCell ref="O8:O10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>
      <selection activeCell="I42" sqref="I42"/>
    </sheetView>
  </sheetViews>
  <sheetFormatPr defaultColWidth="9.00390625" defaultRowHeight="12.75"/>
  <cols>
    <col min="1" max="1" width="5.375" style="480" customWidth="1"/>
    <col min="2" max="2" width="34.625" style="480" customWidth="1"/>
    <col min="3" max="3" width="14.75390625" style="480" customWidth="1"/>
    <col min="4" max="4" width="7.75390625" style="480" customWidth="1"/>
    <col min="5" max="5" width="12.875" style="480" customWidth="1"/>
    <col min="6" max="6" width="10.875" style="480" customWidth="1"/>
    <col min="7" max="7" width="15.125" style="480" customWidth="1"/>
    <col min="8" max="8" width="10.25390625" style="480" customWidth="1"/>
    <col min="9" max="9" width="9.125" style="480" customWidth="1"/>
    <col min="10" max="10" width="10.00390625" style="480" customWidth="1"/>
    <col min="11" max="16384" width="9.125" style="480" customWidth="1"/>
  </cols>
  <sheetData>
    <row r="1" ht="11.25">
      <c r="H1" s="480" t="s">
        <v>497</v>
      </c>
    </row>
    <row r="2" ht="11.25">
      <c r="H2" s="480" t="s">
        <v>534</v>
      </c>
    </row>
    <row r="3" ht="11.25">
      <c r="H3" s="480" t="s">
        <v>149</v>
      </c>
    </row>
    <row r="4" ht="11.25">
      <c r="H4" s="480" t="s">
        <v>531</v>
      </c>
    </row>
    <row r="5" spans="2:10" ht="11.25">
      <c r="B5" s="614" t="s">
        <v>443</v>
      </c>
      <c r="C5" s="614"/>
      <c r="D5" s="614"/>
      <c r="E5" s="614"/>
      <c r="F5" s="614"/>
      <c r="G5" s="614"/>
      <c r="H5" s="614"/>
      <c r="I5" s="614"/>
      <c r="J5" s="614"/>
    </row>
    <row r="6" spans="1:10" ht="36.75" customHeight="1">
      <c r="A6" s="615" t="s">
        <v>150</v>
      </c>
      <c r="B6" s="615" t="s">
        <v>444</v>
      </c>
      <c r="C6" s="615" t="s">
        <v>445</v>
      </c>
      <c r="D6" s="615" t="s">
        <v>446</v>
      </c>
      <c r="E6" s="615" t="s">
        <v>447</v>
      </c>
      <c r="F6" s="615" t="s">
        <v>448</v>
      </c>
      <c r="G6" s="615" t="s">
        <v>473</v>
      </c>
      <c r="H6" s="616" t="s">
        <v>474</v>
      </c>
      <c r="I6" s="617"/>
      <c r="J6" s="618"/>
    </row>
    <row r="7" spans="1:10" ht="8.25" customHeight="1">
      <c r="A7" s="615"/>
      <c r="B7" s="615"/>
      <c r="C7" s="615"/>
      <c r="D7" s="615"/>
      <c r="E7" s="615"/>
      <c r="F7" s="615"/>
      <c r="G7" s="615"/>
      <c r="H7" s="38">
        <v>2007</v>
      </c>
      <c r="I7" s="38">
        <v>2008</v>
      </c>
      <c r="J7" s="38">
        <v>2009</v>
      </c>
    </row>
    <row r="8" spans="1:10" ht="11.25">
      <c r="A8" s="39" t="s">
        <v>193</v>
      </c>
      <c r="B8" s="481" t="s">
        <v>449</v>
      </c>
      <c r="C8" s="482"/>
      <c r="D8" s="39"/>
      <c r="E8" s="483">
        <f>E12+E21+E31</f>
        <v>1075462</v>
      </c>
      <c r="F8" s="483">
        <f>F12+F21+F31</f>
        <v>0</v>
      </c>
      <c r="G8" s="483">
        <f>G12+G21+G31</f>
        <v>1075462</v>
      </c>
      <c r="H8" s="483"/>
      <c r="I8" s="483">
        <f>I12+I21</f>
        <v>0</v>
      </c>
      <c r="J8" s="484"/>
    </row>
    <row r="9" spans="1:10" ht="11.25">
      <c r="A9" s="446"/>
      <c r="B9" s="485" t="s">
        <v>450</v>
      </c>
      <c r="C9" s="486"/>
      <c r="D9" s="487"/>
      <c r="E9" s="488"/>
      <c r="F9" s="488"/>
      <c r="G9" s="488"/>
      <c r="H9" s="488"/>
      <c r="I9" s="488"/>
      <c r="J9" s="489"/>
    </row>
    <row r="10" spans="1:10" ht="11.25">
      <c r="A10" s="460"/>
      <c r="B10" s="485" t="s">
        <v>451</v>
      </c>
      <c r="C10" s="486"/>
      <c r="D10" s="487"/>
      <c r="E10" s="488"/>
      <c r="F10" s="488"/>
      <c r="G10" s="488"/>
      <c r="H10" s="488"/>
      <c r="I10" s="488"/>
      <c r="J10" s="489"/>
    </row>
    <row r="11" spans="1:10" ht="11.25">
      <c r="A11" s="460"/>
      <c r="B11" s="485" t="s">
        <v>452</v>
      </c>
      <c r="C11" s="486"/>
      <c r="D11" s="487"/>
      <c r="E11" s="488"/>
      <c r="F11" s="488"/>
      <c r="G11" s="488"/>
      <c r="H11" s="488"/>
      <c r="I11" s="488"/>
      <c r="J11" s="489"/>
    </row>
    <row r="12" spans="1:10" ht="24" customHeight="1">
      <c r="A12" s="612" t="s">
        <v>453</v>
      </c>
      <c r="B12" s="183" t="s">
        <v>471</v>
      </c>
      <c r="C12" s="611" t="s">
        <v>156</v>
      </c>
      <c r="D12" s="446">
        <v>2006</v>
      </c>
      <c r="E12" s="490">
        <f>J12+I12+H12+G12</f>
        <v>102000</v>
      </c>
      <c r="F12" s="490">
        <f>SUM(F13:F17)</f>
        <v>0</v>
      </c>
      <c r="G12" s="490">
        <f>SUM(G13:G17)</f>
        <v>102000</v>
      </c>
      <c r="H12" s="490"/>
      <c r="I12" s="482"/>
      <c r="J12" s="482"/>
    </row>
    <row r="13" spans="1:10" ht="11.25">
      <c r="A13" s="612"/>
      <c r="B13" s="482" t="s">
        <v>454</v>
      </c>
      <c r="C13" s="612"/>
      <c r="D13" s="460"/>
      <c r="E13" s="484">
        <f>SUM(F13:J13)</f>
        <v>0</v>
      </c>
      <c r="F13" s="484"/>
      <c r="G13" s="484"/>
      <c r="H13" s="484"/>
      <c r="I13" s="482"/>
      <c r="J13" s="482"/>
    </row>
    <row r="14" spans="1:10" ht="11.25">
      <c r="A14" s="612"/>
      <c r="B14" s="482" t="s">
        <v>455</v>
      </c>
      <c r="C14" s="491"/>
      <c r="D14" s="460"/>
      <c r="E14" s="484">
        <f>SUM(F14:J14)</f>
        <v>0</v>
      </c>
      <c r="F14" s="484"/>
      <c r="G14" s="484"/>
      <c r="H14" s="484"/>
      <c r="I14" s="482"/>
      <c r="J14" s="482"/>
    </row>
    <row r="15" spans="1:10" ht="11.25">
      <c r="A15" s="612"/>
      <c r="B15" s="482" t="s">
        <v>456</v>
      </c>
      <c r="C15" s="491"/>
      <c r="D15" s="460"/>
      <c r="E15" s="484">
        <f>SUM(F15:J15)</f>
        <v>25500</v>
      </c>
      <c r="F15" s="484"/>
      <c r="G15" s="484">
        <v>25500</v>
      </c>
      <c r="H15" s="484"/>
      <c r="I15" s="482"/>
      <c r="J15" s="482"/>
    </row>
    <row r="16" spans="1:10" ht="11.25">
      <c r="A16" s="612"/>
      <c r="B16" s="482" t="s">
        <v>457</v>
      </c>
      <c r="C16" s="491"/>
      <c r="D16" s="460"/>
      <c r="E16" s="484">
        <f>SUM(F16:J16)</f>
        <v>76500</v>
      </c>
      <c r="F16" s="484"/>
      <c r="G16" s="484">
        <v>76500</v>
      </c>
      <c r="H16" s="484"/>
      <c r="I16" s="482"/>
      <c r="J16" s="482"/>
    </row>
    <row r="17" spans="1:10" ht="11.25">
      <c r="A17" s="613"/>
      <c r="B17" s="482" t="s">
        <v>458</v>
      </c>
      <c r="C17" s="492"/>
      <c r="D17" s="478"/>
      <c r="E17" s="484"/>
      <c r="F17" s="484"/>
      <c r="G17" s="484"/>
      <c r="H17" s="484"/>
      <c r="I17" s="482"/>
      <c r="J17" s="482"/>
    </row>
    <row r="18" spans="1:10" ht="11.25">
      <c r="A18" s="446"/>
      <c r="B18" s="485" t="s">
        <v>450</v>
      </c>
      <c r="C18" s="486"/>
      <c r="D18" s="487"/>
      <c r="E18" s="488"/>
      <c r="F18" s="488"/>
      <c r="G18" s="488"/>
      <c r="H18" s="488"/>
      <c r="I18" s="488"/>
      <c r="J18" s="489"/>
    </row>
    <row r="19" spans="1:10" ht="11.25">
      <c r="A19" s="460"/>
      <c r="B19" s="485" t="s">
        <v>451</v>
      </c>
      <c r="C19" s="486"/>
      <c r="D19" s="487"/>
      <c r="E19" s="488"/>
      <c r="F19" s="488"/>
      <c r="G19" s="488"/>
      <c r="H19" s="488"/>
      <c r="I19" s="488"/>
      <c r="J19" s="489"/>
    </row>
    <row r="20" spans="1:10" ht="11.25">
      <c r="A20" s="460"/>
      <c r="B20" s="485" t="s">
        <v>452</v>
      </c>
      <c r="C20" s="486"/>
      <c r="D20" s="487"/>
      <c r="E20" s="488"/>
      <c r="F20" s="488"/>
      <c r="G20" s="488"/>
      <c r="H20" s="488"/>
      <c r="I20" s="488"/>
      <c r="J20" s="489"/>
    </row>
    <row r="21" spans="1:10" ht="17.25" customHeight="1">
      <c r="A21" s="612" t="s">
        <v>459</v>
      </c>
      <c r="B21" s="183" t="s">
        <v>472</v>
      </c>
      <c r="C21" s="611" t="s">
        <v>156</v>
      </c>
      <c r="D21" s="446">
        <v>2006</v>
      </c>
      <c r="E21" s="490">
        <f>J21+I21+H21+G21</f>
        <v>847500</v>
      </c>
      <c r="F21" s="490">
        <f>SUM(F22:F26)</f>
        <v>0</v>
      </c>
      <c r="G21" s="490">
        <f>SUM(G22:G26)</f>
        <v>847500</v>
      </c>
      <c r="H21" s="490"/>
      <c r="I21" s="482"/>
      <c r="J21" s="482"/>
    </row>
    <row r="22" spans="1:10" ht="11.25">
      <c r="A22" s="612"/>
      <c r="B22" s="482" t="s">
        <v>454</v>
      </c>
      <c r="C22" s="612"/>
      <c r="D22" s="460"/>
      <c r="E22" s="484">
        <f>SUM(F22:J22)</f>
        <v>0</v>
      </c>
      <c r="F22" s="484"/>
      <c r="G22" s="484"/>
      <c r="H22" s="484"/>
      <c r="I22" s="482"/>
      <c r="J22" s="482"/>
    </row>
    <row r="23" spans="1:10" ht="11.25">
      <c r="A23" s="612"/>
      <c r="B23" s="482" t="s">
        <v>455</v>
      </c>
      <c r="C23" s="612"/>
      <c r="D23" s="460"/>
      <c r="E23" s="484">
        <f>SUM(F23:J23)</f>
        <v>0</v>
      </c>
      <c r="F23" s="484"/>
      <c r="G23" s="484"/>
      <c r="H23" s="484"/>
      <c r="I23" s="482"/>
      <c r="J23" s="482"/>
    </row>
    <row r="24" spans="1:10" ht="11.25">
      <c r="A24" s="612"/>
      <c r="B24" s="482" t="s">
        <v>456</v>
      </c>
      <c r="C24" s="491"/>
      <c r="D24" s="460"/>
      <c r="E24" s="484">
        <f>SUM(F24:J24)</f>
        <v>270776</v>
      </c>
      <c r="F24" s="484"/>
      <c r="G24" s="484">
        <v>270776</v>
      </c>
      <c r="H24" s="484"/>
      <c r="I24" s="482"/>
      <c r="J24" s="482"/>
    </row>
    <row r="25" spans="1:10" ht="11.25">
      <c r="A25" s="612"/>
      <c r="B25" s="482" t="s">
        <v>460</v>
      </c>
      <c r="C25" s="491"/>
      <c r="D25" s="460"/>
      <c r="E25" s="484">
        <f>SUM(F25:J25)</f>
        <v>576724</v>
      </c>
      <c r="F25" s="484"/>
      <c r="G25" s="484">
        <v>576724</v>
      </c>
      <c r="H25" s="484"/>
      <c r="I25" s="482"/>
      <c r="J25" s="482"/>
    </row>
    <row r="26" spans="1:10" ht="11.25">
      <c r="A26" s="613"/>
      <c r="B26" s="482" t="s">
        <v>458</v>
      </c>
      <c r="C26" s="492"/>
      <c r="D26" s="478"/>
      <c r="E26" s="484"/>
      <c r="F26" s="484"/>
      <c r="G26" s="484"/>
      <c r="H26" s="484"/>
      <c r="I26" s="482"/>
      <c r="J26" s="482"/>
    </row>
    <row r="27" spans="1:10" ht="11.25">
      <c r="A27" s="460"/>
      <c r="B27" s="485" t="s">
        <v>450</v>
      </c>
      <c r="C27" s="486"/>
      <c r="D27" s="486"/>
      <c r="E27" s="486"/>
      <c r="F27" s="493"/>
      <c r="G27" s="482"/>
      <c r="H27" s="484"/>
      <c r="I27" s="482"/>
      <c r="J27" s="482"/>
    </row>
    <row r="28" spans="1:10" ht="11.25">
      <c r="A28" s="460"/>
      <c r="B28" s="485" t="s">
        <v>461</v>
      </c>
      <c r="C28" s="486"/>
      <c r="D28" s="486"/>
      <c r="E28" s="486"/>
      <c r="F28" s="493"/>
      <c r="G28" s="482"/>
      <c r="H28" s="484"/>
      <c r="I28" s="482"/>
      <c r="J28" s="482"/>
    </row>
    <row r="29" spans="1:10" ht="11.25">
      <c r="A29" s="460"/>
      <c r="B29" s="485" t="s">
        <v>515</v>
      </c>
      <c r="C29" s="486"/>
      <c r="D29" s="486"/>
      <c r="E29" s="486"/>
      <c r="F29" s="493"/>
      <c r="G29" s="482"/>
      <c r="H29" s="484"/>
      <c r="I29" s="482"/>
      <c r="J29" s="482"/>
    </row>
    <row r="30" spans="1:10" ht="11.25">
      <c r="A30" s="460"/>
      <c r="B30" s="485" t="s">
        <v>516</v>
      </c>
      <c r="C30" s="486"/>
      <c r="D30" s="486"/>
      <c r="E30" s="486"/>
      <c r="F30" s="493"/>
      <c r="G30" s="482"/>
      <c r="H30" s="484"/>
      <c r="I30" s="482"/>
      <c r="J30" s="482"/>
    </row>
    <row r="31" spans="1:10" ht="45">
      <c r="A31" s="460" t="s">
        <v>462</v>
      </c>
      <c r="B31" s="183" t="s">
        <v>517</v>
      </c>
      <c r="C31" s="446" t="s">
        <v>518</v>
      </c>
      <c r="D31" s="494">
        <v>2006</v>
      </c>
      <c r="E31" s="490">
        <f>J31+I31+H31+G31</f>
        <v>125962</v>
      </c>
      <c r="F31" s="490"/>
      <c r="G31" s="490">
        <f>SUM(G32:G36)</f>
        <v>125962</v>
      </c>
      <c r="H31" s="484"/>
      <c r="I31" s="482"/>
      <c r="J31" s="482"/>
    </row>
    <row r="32" spans="1:10" ht="11.25">
      <c r="A32" s="460"/>
      <c r="B32" s="482" t="s">
        <v>454</v>
      </c>
      <c r="C32" s="492"/>
      <c r="D32" s="492"/>
      <c r="E32" s="495">
        <v>18894</v>
      </c>
      <c r="F32" s="495"/>
      <c r="G32" s="484">
        <v>18894</v>
      </c>
      <c r="H32" s="484"/>
      <c r="I32" s="482"/>
      <c r="J32" s="482"/>
    </row>
    <row r="33" spans="1:10" ht="11.25">
      <c r="A33" s="460"/>
      <c r="B33" s="482" t="s">
        <v>455</v>
      </c>
      <c r="C33" s="496"/>
      <c r="D33" s="496"/>
      <c r="E33" s="484"/>
      <c r="F33" s="484"/>
      <c r="G33" s="484"/>
      <c r="H33" s="484"/>
      <c r="I33" s="482"/>
      <c r="J33" s="482"/>
    </row>
    <row r="34" spans="1:10" ht="11.25">
      <c r="A34" s="478"/>
      <c r="B34" s="482" t="s">
        <v>463</v>
      </c>
      <c r="C34" s="492"/>
      <c r="D34" s="492"/>
      <c r="E34" s="495">
        <v>12596</v>
      </c>
      <c r="F34" s="495"/>
      <c r="G34" s="484">
        <v>12596</v>
      </c>
      <c r="H34" s="484"/>
      <c r="I34" s="482"/>
      <c r="J34" s="482"/>
    </row>
    <row r="35" spans="1:10" ht="11.25">
      <c r="A35" s="446"/>
      <c r="B35" s="482" t="s">
        <v>457</v>
      </c>
      <c r="C35" s="496"/>
      <c r="D35" s="496"/>
      <c r="E35" s="484">
        <v>94472</v>
      </c>
      <c r="F35" s="484"/>
      <c r="G35" s="484">
        <v>94472</v>
      </c>
      <c r="H35" s="484"/>
      <c r="I35" s="482"/>
      <c r="J35" s="482"/>
    </row>
    <row r="36" spans="1:10" ht="11.25">
      <c r="A36" s="460"/>
      <c r="B36" s="482" t="s">
        <v>458</v>
      </c>
      <c r="C36" s="492"/>
      <c r="D36" s="492"/>
      <c r="E36" s="495"/>
      <c r="F36" s="495"/>
      <c r="G36" s="484"/>
      <c r="H36" s="484"/>
      <c r="I36" s="482"/>
      <c r="J36" s="482"/>
    </row>
    <row r="37" spans="1:10" s="499" customFormat="1" ht="11.25">
      <c r="A37" s="448"/>
      <c r="B37" s="497" t="s">
        <v>464</v>
      </c>
      <c r="C37" s="482"/>
      <c r="D37" s="482"/>
      <c r="E37" s="498">
        <f>E41+E50</f>
        <v>2741385</v>
      </c>
      <c r="F37" s="498">
        <f>F41+F50</f>
        <v>12200</v>
      </c>
      <c r="G37" s="498">
        <f>G41+G50</f>
        <v>2729185</v>
      </c>
      <c r="H37" s="461">
        <f>SUM(H41+H50)</f>
        <v>0</v>
      </c>
      <c r="I37" s="482"/>
      <c r="J37" s="482"/>
    </row>
    <row r="38" spans="1:10" s="499" customFormat="1" ht="11.25">
      <c r="A38" s="448"/>
      <c r="B38" s="500" t="s">
        <v>450</v>
      </c>
      <c r="C38" s="501"/>
      <c r="D38" s="501"/>
      <c r="E38" s="502"/>
      <c r="F38" s="502"/>
      <c r="G38" s="488"/>
      <c r="H38" s="486"/>
      <c r="I38" s="486"/>
      <c r="J38" s="493"/>
    </row>
    <row r="39" spans="1:10" s="499" customFormat="1" ht="11.25">
      <c r="A39" s="448"/>
      <c r="B39" s="609" t="s">
        <v>461</v>
      </c>
      <c r="C39" s="610"/>
      <c r="D39" s="610"/>
      <c r="E39" s="503"/>
      <c r="F39" s="503"/>
      <c r="G39" s="488"/>
      <c r="H39" s="486"/>
      <c r="I39" s="486"/>
      <c r="J39" s="493"/>
    </row>
    <row r="40" spans="1:10" s="499" customFormat="1" ht="11.25">
      <c r="A40" s="448"/>
      <c r="B40" s="609" t="s">
        <v>465</v>
      </c>
      <c r="C40" s="610"/>
      <c r="D40" s="610"/>
      <c r="E40" s="503"/>
      <c r="F40" s="503"/>
      <c r="G40" s="488"/>
      <c r="H40" s="486"/>
      <c r="I40" s="486"/>
      <c r="J40" s="493"/>
    </row>
    <row r="41" spans="1:10" s="499" customFormat="1" ht="24.75" customHeight="1">
      <c r="A41" s="448" t="s">
        <v>466</v>
      </c>
      <c r="B41" s="504" t="s">
        <v>467</v>
      </c>
      <c r="C41" s="611" t="s">
        <v>156</v>
      </c>
      <c r="D41" s="611" t="s">
        <v>324</v>
      </c>
      <c r="E41" s="490">
        <f>J41+I41+H41+G41+F41</f>
        <v>1402208</v>
      </c>
      <c r="F41" s="505">
        <f>SUM(F42:F46)</f>
        <v>6100</v>
      </c>
      <c r="G41" s="505">
        <f>SUM(G42:G46)</f>
        <v>1396108</v>
      </c>
      <c r="H41" s="506">
        <f>SUM(H42:H46)</f>
        <v>0</v>
      </c>
      <c r="I41" s="482"/>
      <c r="J41" s="482"/>
    </row>
    <row r="42" spans="1:10" s="499" customFormat="1" ht="11.25">
      <c r="A42" s="448"/>
      <c r="B42" s="507" t="s">
        <v>468</v>
      </c>
      <c r="C42" s="612"/>
      <c r="D42" s="612"/>
      <c r="E42" s="495">
        <f>F42+G42+H42</f>
        <v>350552</v>
      </c>
      <c r="F42" s="495">
        <v>6100</v>
      </c>
      <c r="G42" s="508">
        <v>344452</v>
      </c>
      <c r="H42" s="508"/>
      <c r="I42" s="482"/>
      <c r="J42" s="482"/>
    </row>
    <row r="43" spans="1:10" s="499" customFormat="1" ht="11.25">
      <c r="A43" s="448"/>
      <c r="B43" s="507" t="s">
        <v>455</v>
      </c>
      <c r="C43" s="491"/>
      <c r="D43" s="491"/>
      <c r="E43" s="495">
        <f>F43+G43+H43</f>
        <v>0</v>
      </c>
      <c r="F43" s="495"/>
      <c r="G43" s="508"/>
      <c r="H43" s="508"/>
      <c r="I43" s="482"/>
      <c r="J43" s="482"/>
    </row>
    <row r="44" spans="1:10" s="499" customFormat="1" ht="11.25">
      <c r="A44" s="448"/>
      <c r="B44" s="482" t="s">
        <v>456</v>
      </c>
      <c r="C44" s="491"/>
      <c r="D44" s="491"/>
      <c r="E44" s="495">
        <f>F44+G44+H44</f>
        <v>140221</v>
      </c>
      <c r="F44" s="495"/>
      <c r="G44" s="508">
        <v>140221</v>
      </c>
      <c r="H44" s="508"/>
      <c r="I44" s="482"/>
      <c r="J44" s="482"/>
    </row>
    <row r="45" spans="1:10" s="499" customFormat="1" ht="11.25">
      <c r="A45" s="448"/>
      <c r="B45" s="482" t="s">
        <v>457</v>
      </c>
      <c r="C45" s="491"/>
      <c r="D45" s="491"/>
      <c r="E45" s="495">
        <f>F45+G45+H45</f>
        <v>911435</v>
      </c>
      <c r="F45" s="495"/>
      <c r="G45" s="508">
        <v>911435</v>
      </c>
      <c r="H45" s="508"/>
      <c r="I45" s="482"/>
      <c r="J45" s="482"/>
    </row>
    <row r="46" spans="1:10" s="499" customFormat="1" ht="11.25">
      <c r="A46" s="449"/>
      <c r="B46" s="482" t="s">
        <v>469</v>
      </c>
      <c r="C46" s="492"/>
      <c r="D46" s="492"/>
      <c r="E46" s="495">
        <f>F46+G46+H46</f>
        <v>0</v>
      </c>
      <c r="F46" s="495"/>
      <c r="G46" s="484"/>
      <c r="H46" s="508"/>
      <c r="I46" s="482"/>
      <c r="J46" s="482"/>
    </row>
    <row r="47" spans="1:10" s="499" customFormat="1" ht="11.25">
      <c r="A47" s="447"/>
      <c r="B47" s="485" t="s">
        <v>450</v>
      </c>
      <c r="C47" s="486"/>
      <c r="D47" s="486"/>
      <c r="E47" s="488"/>
      <c r="F47" s="488"/>
      <c r="G47" s="488"/>
      <c r="H47" s="509"/>
      <c r="I47" s="486"/>
      <c r="J47" s="493"/>
    </row>
    <row r="48" spans="1:10" s="499" customFormat="1" ht="11.25">
      <c r="A48" s="448"/>
      <c r="B48" s="485" t="s">
        <v>461</v>
      </c>
      <c r="C48" s="486"/>
      <c r="D48" s="486"/>
      <c r="E48" s="488"/>
      <c r="F48" s="503"/>
      <c r="G48" s="488"/>
      <c r="H48" s="509"/>
      <c r="I48" s="486"/>
      <c r="J48" s="493"/>
    </row>
    <row r="49" spans="1:10" s="499" customFormat="1" ht="11.25">
      <c r="A49" s="448"/>
      <c r="B49" s="485" t="s">
        <v>465</v>
      </c>
      <c r="C49" s="486"/>
      <c r="D49" s="486"/>
      <c r="E49" s="488"/>
      <c r="F49" s="503"/>
      <c r="G49" s="488"/>
      <c r="H49" s="488"/>
      <c r="I49" s="486"/>
      <c r="J49" s="493"/>
    </row>
    <row r="50" spans="1:10" s="499" customFormat="1" ht="30.75" customHeight="1">
      <c r="A50" s="448" t="s">
        <v>527</v>
      </c>
      <c r="B50" s="183" t="s">
        <v>470</v>
      </c>
      <c r="C50" s="611" t="s">
        <v>156</v>
      </c>
      <c r="D50" s="510" t="s">
        <v>324</v>
      </c>
      <c r="E50" s="490">
        <f>J50+I50+H50+G50+F50</f>
        <v>1339177</v>
      </c>
      <c r="F50" s="490">
        <f>SUM(F51:F55)</f>
        <v>6100</v>
      </c>
      <c r="G50" s="490">
        <f>SUM(G51:G55)</f>
        <v>1333077</v>
      </c>
      <c r="H50" s="511">
        <f>SUM(H51:H54)</f>
        <v>0</v>
      </c>
      <c r="I50" s="482"/>
      <c r="J50" s="482"/>
    </row>
    <row r="51" spans="1:10" ht="12.75">
      <c r="A51" s="462"/>
      <c r="B51" s="482" t="s">
        <v>454</v>
      </c>
      <c r="C51" s="612"/>
      <c r="D51" s="491"/>
      <c r="E51" s="512">
        <f>SUM(F51:J51)</f>
        <v>167397</v>
      </c>
      <c r="F51" s="495">
        <v>6100</v>
      </c>
      <c r="G51" s="508">
        <v>161297</v>
      </c>
      <c r="H51" s="508"/>
      <c r="I51" s="482"/>
      <c r="J51" s="482"/>
    </row>
    <row r="52" spans="1:10" ht="12.75">
      <c r="A52" s="462"/>
      <c r="B52" s="482" t="s">
        <v>455</v>
      </c>
      <c r="C52" s="491"/>
      <c r="D52" s="491"/>
      <c r="E52" s="512">
        <f>G52+H52</f>
        <v>167397</v>
      </c>
      <c r="F52" s="495"/>
      <c r="G52" s="508">
        <v>167397</v>
      </c>
      <c r="H52" s="508"/>
      <c r="I52" s="482"/>
      <c r="J52" s="482"/>
    </row>
    <row r="53" spans="1:10" ht="12.75">
      <c r="A53" s="462"/>
      <c r="B53" s="482" t="s">
        <v>463</v>
      </c>
      <c r="C53" s="491"/>
      <c r="D53" s="491"/>
      <c r="E53" s="512">
        <f>G53+H53</f>
        <v>133918</v>
      </c>
      <c r="F53" s="495"/>
      <c r="G53" s="508">
        <v>133918</v>
      </c>
      <c r="H53" s="508"/>
      <c r="I53" s="482"/>
      <c r="J53" s="482"/>
    </row>
    <row r="54" spans="1:10" ht="12.75">
      <c r="A54" s="462"/>
      <c r="B54" s="482" t="s">
        <v>457</v>
      </c>
      <c r="C54" s="491"/>
      <c r="D54" s="491"/>
      <c r="E54" s="512">
        <f>G54+H54</f>
        <v>870465</v>
      </c>
      <c r="F54" s="495"/>
      <c r="G54" s="508">
        <v>870465</v>
      </c>
      <c r="H54" s="508"/>
      <c r="I54" s="482"/>
      <c r="J54" s="482"/>
    </row>
    <row r="55" spans="1:10" ht="12.75">
      <c r="A55" s="463"/>
      <c r="B55" s="482" t="s">
        <v>458</v>
      </c>
      <c r="C55" s="492"/>
      <c r="D55" s="492"/>
      <c r="E55" s="490">
        <f>G55+H55</f>
        <v>0</v>
      </c>
      <c r="F55" s="495"/>
      <c r="G55" s="484"/>
      <c r="H55" s="508"/>
      <c r="I55" s="482"/>
      <c r="J55" s="482"/>
    </row>
    <row r="56" spans="1:10" ht="12.75">
      <c r="A56" s="463"/>
      <c r="B56" s="497" t="s">
        <v>475</v>
      </c>
      <c r="C56" s="497"/>
      <c r="D56" s="497"/>
      <c r="E56" s="513">
        <f>E37+E8</f>
        <v>3816847</v>
      </c>
      <c r="F56" s="513">
        <f>F37+F8</f>
        <v>12200</v>
      </c>
      <c r="G56" s="513">
        <f>G37+G8</f>
        <v>3804647</v>
      </c>
      <c r="H56" s="513">
        <f>H37+H8</f>
        <v>0</v>
      </c>
      <c r="I56" s="508">
        <f>I37+I8</f>
        <v>0</v>
      </c>
      <c r="J56" s="482"/>
    </row>
    <row r="58" spans="1:10" ht="36.75" customHeight="1">
      <c r="A58" s="608"/>
      <c r="B58" s="608"/>
      <c r="C58" s="608"/>
      <c r="D58" s="608"/>
      <c r="E58" s="608"/>
      <c r="F58" s="608"/>
      <c r="G58" s="608"/>
      <c r="H58" s="608"/>
      <c r="I58" s="608"/>
      <c r="J58" s="608"/>
    </row>
  </sheetData>
  <mergeCells count="19">
    <mergeCell ref="B5:J5"/>
    <mergeCell ref="A6:A7"/>
    <mergeCell ref="B6:B7"/>
    <mergeCell ref="C6:C7"/>
    <mergeCell ref="D6:D7"/>
    <mergeCell ref="E6:E7"/>
    <mergeCell ref="F6:F7"/>
    <mergeCell ref="G6:G7"/>
    <mergeCell ref="H6:J6"/>
    <mergeCell ref="A12:A17"/>
    <mergeCell ref="A21:A26"/>
    <mergeCell ref="C12:C13"/>
    <mergeCell ref="C21:C23"/>
    <mergeCell ref="A58:J58"/>
    <mergeCell ref="B39:D39"/>
    <mergeCell ref="B40:D40"/>
    <mergeCell ref="C41:C42"/>
    <mergeCell ref="D41:D42"/>
    <mergeCell ref="C50:C5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2"/>
  <sheetViews>
    <sheetView workbookViewId="0" topLeftCell="A44">
      <selection activeCell="L20" sqref="L20"/>
    </sheetView>
  </sheetViews>
  <sheetFormatPr defaultColWidth="9.00390625" defaultRowHeight="12.75"/>
  <cols>
    <col min="1" max="1" width="3.625" style="323" customWidth="1"/>
    <col min="2" max="2" width="3.625" style="193" customWidth="1"/>
    <col min="3" max="3" width="5.625" style="193" customWidth="1"/>
    <col min="4" max="4" width="41.00390625" style="324" customWidth="1"/>
    <col min="5" max="5" width="13.625" style="193" customWidth="1"/>
    <col min="6" max="6" width="6.25390625" style="193" customWidth="1"/>
    <col min="7" max="7" width="9.375" style="325" customWidth="1"/>
    <col min="8" max="8" width="8.625" style="193" customWidth="1"/>
    <col min="9" max="9" width="9.875" style="193" customWidth="1"/>
    <col min="10" max="10" width="9.00390625" style="193" customWidth="1"/>
    <col min="11" max="11" width="9.625" style="326" customWidth="1"/>
    <col min="12" max="12" width="9.375" style="193" customWidth="1"/>
    <col min="13" max="13" width="9.625" style="327" customWidth="1"/>
    <col min="14" max="16384" width="9.125" style="193" customWidth="1"/>
  </cols>
  <sheetData>
    <row r="1" spans="1:13" ht="10.5">
      <c r="A1" s="185"/>
      <c r="B1" s="186"/>
      <c r="C1" s="187"/>
      <c r="D1" s="188"/>
      <c r="E1" s="189"/>
      <c r="F1" s="187"/>
      <c r="G1" s="190"/>
      <c r="H1" s="191"/>
      <c r="I1" s="192"/>
      <c r="J1" s="659" t="s">
        <v>496</v>
      </c>
      <c r="K1" s="659"/>
      <c r="L1" s="659"/>
      <c r="M1" s="659"/>
    </row>
    <row r="2" spans="1:13" ht="10.5">
      <c r="A2" s="185"/>
      <c r="B2" s="186"/>
      <c r="C2" s="187"/>
      <c r="D2" s="188"/>
      <c r="E2" s="643"/>
      <c r="F2" s="643"/>
      <c r="G2" s="643"/>
      <c r="H2" s="643"/>
      <c r="I2" s="643"/>
      <c r="J2" s="660" t="s">
        <v>534</v>
      </c>
      <c r="K2" s="660"/>
      <c r="L2" s="660"/>
      <c r="M2" s="660"/>
    </row>
    <row r="3" spans="1:13" ht="10.5">
      <c r="A3" s="185"/>
      <c r="B3" s="186"/>
      <c r="C3" s="187"/>
      <c r="D3" s="188"/>
      <c r="E3" s="643"/>
      <c r="F3" s="643"/>
      <c r="G3" s="643"/>
      <c r="H3" s="643"/>
      <c r="I3" s="643"/>
      <c r="J3" s="644" t="s">
        <v>149</v>
      </c>
      <c r="K3" s="644"/>
      <c r="L3" s="644"/>
      <c r="M3" s="644"/>
    </row>
    <row r="4" spans="1:13" ht="10.5">
      <c r="A4" s="185"/>
      <c r="B4" s="186"/>
      <c r="C4" s="187"/>
      <c r="D4" s="188"/>
      <c r="E4" s="643"/>
      <c r="F4" s="643"/>
      <c r="G4" s="643"/>
      <c r="H4" s="643"/>
      <c r="I4" s="643"/>
      <c r="J4" s="644" t="s">
        <v>531</v>
      </c>
      <c r="K4" s="644"/>
      <c r="L4" s="644"/>
      <c r="M4" s="644"/>
    </row>
    <row r="5" spans="1:13" ht="10.5">
      <c r="A5" s="185"/>
      <c r="B5" s="186"/>
      <c r="C5" s="187"/>
      <c r="D5" s="188"/>
      <c r="E5" s="194"/>
      <c r="F5" s="194"/>
      <c r="G5" s="190"/>
      <c r="H5" s="194"/>
      <c r="I5" s="192"/>
      <c r="J5" s="195"/>
      <c r="K5" s="191"/>
      <c r="L5" s="195"/>
      <c r="M5" s="195"/>
    </row>
    <row r="6" spans="1:13" ht="11.25" thickBot="1">
      <c r="A6" s="638" t="s">
        <v>376</v>
      </c>
      <c r="B6" s="638"/>
      <c r="C6" s="638"/>
      <c r="D6" s="638"/>
      <c r="E6" s="638"/>
      <c r="F6" s="638"/>
      <c r="G6" s="638"/>
      <c r="H6" s="638"/>
      <c r="I6" s="638"/>
      <c r="J6" s="638"/>
      <c r="K6" s="638"/>
      <c r="L6" s="638"/>
      <c r="M6" s="638"/>
    </row>
    <row r="7" spans="1:13" ht="10.5" customHeight="1" thickTop="1">
      <c r="A7" s="639" t="s">
        <v>328</v>
      </c>
      <c r="B7" s="641" t="s">
        <v>151</v>
      </c>
      <c r="C7" s="626" t="s">
        <v>38</v>
      </c>
      <c r="D7" s="628" t="s">
        <v>152</v>
      </c>
      <c r="E7" s="630" t="s">
        <v>153</v>
      </c>
      <c r="F7" s="626" t="s">
        <v>154</v>
      </c>
      <c r="G7" s="624" t="s">
        <v>329</v>
      </c>
      <c r="H7" s="645" t="s">
        <v>157</v>
      </c>
      <c r="I7" s="646" t="s">
        <v>155</v>
      </c>
      <c r="J7" s="647"/>
      <c r="K7" s="647"/>
      <c r="L7" s="647"/>
      <c r="M7" s="648"/>
    </row>
    <row r="8" spans="1:13" ht="6" customHeight="1" thickBot="1">
      <c r="A8" s="640"/>
      <c r="B8" s="642"/>
      <c r="C8" s="627"/>
      <c r="D8" s="629"/>
      <c r="E8" s="631"/>
      <c r="F8" s="627"/>
      <c r="G8" s="625"/>
      <c r="H8" s="634"/>
      <c r="I8" s="649"/>
      <c r="J8" s="650"/>
      <c r="K8" s="650"/>
      <c r="L8" s="650"/>
      <c r="M8" s="651"/>
    </row>
    <row r="9" spans="1:13" ht="15" customHeight="1" thickTop="1">
      <c r="A9" s="640"/>
      <c r="B9" s="642"/>
      <c r="C9" s="627"/>
      <c r="D9" s="629"/>
      <c r="E9" s="631"/>
      <c r="F9" s="627"/>
      <c r="G9" s="625"/>
      <c r="H9" s="634"/>
      <c r="I9" s="652">
        <v>2006</v>
      </c>
      <c r="J9" s="653"/>
      <c r="K9" s="653"/>
      <c r="L9" s="654"/>
      <c r="M9" s="655">
        <v>2007</v>
      </c>
    </row>
    <row r="10" spans="1:13" ht="16.5" customHeight="1">
      <c r="A10" s="640"/>
      <c r="B10" s="642"/>
      <c r="C10" s="627"/>
      <c r="D10" s="629"/>
      <c r="E10" s="631"/>
      <c r="F10" s="627"/>
      <c r="G10" s="625"/>
      <c r="H10" s="634"/>
      <c r="I10" s="658" t="s">
        <v>377</v>
      </c>
      <c r="J10" s="634" t="s">
        <v>325</v>
      </c>
      <c r="K10" s="635" t="s">
        <v>330</v>
      </c>
      <c r="L10" s="634" t="s">
        <v>331</v>
      </c>
      <c r="M10" s="656"/>
    </row>
    <row r="11" spans="1:13" ht="32.25" customHeight="1" thickBot="1">
      <c r="A11" s="640"/>
      <c r="B11" s="642"/>
      <c r="C11" s="627"/>
      <c r="D11" s="629"/>
      <c r="E11" s="631"/>
      <c r="F11" s="627"/>
      <c r="G11" s="625"/>
      <c r="H11" s="634"/>
      <c r="I11" s="658"/>
      <c r="J11" s="634"/>
      <c r="K11" s="636"/>
      <c r="L11" s="634"/>
      <c r="M11" s="657"/>
    </row>
    <row r="12" spans="1:13" ht="18.75" customHeight="1" thickBot="1">
      <c r="A12" s="211"/>
      <c r="B12" s="212">
        <v>600</v>
      </c>
      <c r="C12" s="213">
        <v>60014</v>
      </c>
      <c r="D12" s="214" t="s">
        <v>34</v>
      </c>
      <c r="E12" s="215"/>
      <c r="F12" s="216"/>
      <c r="G12" s="217">
        <f>SUM(H12+I12+M12)</f>
        <v>8277483</v>
      </c>
      <c r="H12" s="218">
        <f>H13+H26+H44+H41+H49</f>
        <v>896130</v>
      </c>
      <c r="I12" s="219">
        <f>I13+I26+I41+I44+I49</f>
        <v>6240043</v>
      </c>
      <c r="J12" s="219">
        <f>J13+J26+J41+J44+J49</f>
        <v>2446259</v>
      </c>
      <c r="K12" s="219">
        <f>K13+K26+K41+K44+K49</f>
        <v>3793784</v>
      </c>
      <c r="L12" s="219">
        <f>L13+L26+L41+L44+L49</f>
        <v>0</v>
      </c>
      <c r="M12" s="429">
        <f>M13+M26+M41+M44+M49</f>
        <v>1141310</v>
      </c>
    </row>
    <row r="13" spans="1:13" ht="15.75" customHeight="1">
      <c r="A13" s="221"/>
      <c r="B13" s="222"/>
      <c r="C13" s="223"/>
      <c r="D13" s="224" t="s">
        <v>333</v>
      </c>
      <c r="E13" s="225"/>
      <c r="F13" s="226"/>
      <c r="G13" s="227">
        <f>SUM(H13+I13+M13)</f>
        <v>6004140</v>
      </c>
      <c r="H13" s="228">
        <f>SUM(H14:H24)</f>
        <v>698692</v>
      </c>
      <c r="I13" s="229">
        <f>SUM(J13:L13)</f>
        <v>4855040</v>
      </c>
      <c r="J13" s="228">
        <f>SUM(J14:J25)</f>
        <v>1710006</v>
      </c>
      <c r="K13" s="228">
        <f>SUM(K14:K25)</f>
        <v>3145034</v>
      </c>
      <c r="L13" s="228">
        <f>SUM(L14:L25)</f>
        <v>0</v>
      </c>
      <c r="M13" s="476">
        <f>SUM(M14:M25)</f>
        <v>450408</v>
      </c>
    </row>
    <row r="14" spans="1:13" ht="24.75" customHeight="1">
      <c r="A14" s="205">
        <v>1</v>
      </c>
      <c r="B14" s="230"/>
      <c r="C14" s="231"/>
      <c r="D14" s="208" t="s">
        <v>334</v>
      </c>
      <c r="E14" s="232" t="s">
        <v>332</v>
      </c>
      <c r="F14" s="210" t="s">
        <v>324</v>
      </c>
      <c r="G14" s="233">
        <f>SUM(H14+I14+M14)</f>
        <v>1014318</v>
      </c>
      <c r="H14" s="234">
        <v>14352</v>
      </c>
      <c r="I14" s="235">
        <f>SUM(J14:L14)</f>
        <v>999966</v>
      </c>
      <c r="J14" s="236">
        <v>469966</v>
      </c>
      <c r="K14" s="209">
        <v>530000</v>
      </c>
      <c r="L14" s="236"/>
      <c r="M14" s="237"/>
    </row>
    <row r="15" spans="1:13" ht="17.25" customHeight="1">
      <c r="A15" s="196">
        <v>2</v>
      </c>
      <c r="B15" s="238"/>
      <c r="C15" s="198"/>
      <c r="D15" s="199" t="s">
        <v>523</v>
      </c>
      <c r="E15" s="200" t="s">
        <v>332</v>
      </c>
      <c r="F15" s="202" t="s">
        <v>522</v>
      </c>
      <c r="G15" s="201">
        <f>I15+M15+H15</f>
        <v>296475</v>
      </c>
      <c r="H15" s="239"/>
      <c r="I15" s="203">
        <f>SUM(J15:L15)</f>
        <v>296475</v>
      </c>
      <c r="J15" s="239">
        <v>148237</v>
      </c>
      <c r="K15" s="201">
        <v>148238</v>
      </c>
      <c r="L15" s="239"/>
      <c r="M15" s="240"/>
    </row>
    <row r="16" spans="1:13" ht="18" customHeight="1">
      <c r="A16" s="205">
        <v>3</v>
      </c>
      <c r="B16" s="241"/>
      <c r="C16" s="198"/>
      <c r="D16" s="242" t="s">
        <v>336</v>
      </c>
      <c r="E16" s="200" t="s">
        <v>332</v>
      </c>
      <c r="F16" s="243" t="s">
        <v>337</v>
      </c>
      <c r="G16" s="201">
        <f aca="true" t="shared" si="0" ref="G16:G26">SUM(H16+I16+M16)</f>
        <v>382427</v>
      </c>
      <c r="H16" s="244">
        <v>191214</v>
      </c>
      <c r="I16" s="203">
        <f>SUM(J16:K16)</f>
        <v>191213</v>
      </c>
      <c r="J16" s="245">
        <v>191213</v>
      </c>
      <c r="K16" s="246"/>
      <c r="L16" s="245"/>
      <c r="M16" s="247"/>
    </row>
    <row r="17" spans="1:13" ht="15.75" customHeight="1">
      <c r="A17" s="196">
        <v>4</v>
      </c>
      <c r="B17" s="230"/>
      <c r="C17" s="198"/>
      <c r="D17" s="242" t="s">
        <v>338</v>
      </c>
      <c r="E17" s="248" t="s">
        <v>332</v>
      </c>
      <c r="F17" s="204" t="s">
        <v>335</v>
      </c>
      <c r="G17" s="246">
        <f t="shared" si="0"/>
        <v>430421</v>
      </c>
      <c r="H17" s="244">
        <v>258253</v>
      </c>
      <c r="I17" s="249">
        <f>SUM(J17:L17)</f>
        <v>172168</v>
      </c>
      <c r="J17" s="245">
        <v>172168</v>
      </c>
      <c r="K17" s="246"/>
      <c r="L17" s="245"/>
      <c r="M17" s="247"/>
    </row>
    <row r="18" spans="1:13" ht="16.5" customHeight="1">
      <c r="A18" s="250">
        <v>5</v>
      </c>
      <c r="B18" s="238"/>
      <c r="C18" s="198"/>
      <c r="D18" s="199" t="s">
        <v>339</v>
      </c>
      <c r="E18" s="200" t="s">
        <v>332</v>
      </c>
      <c r="F18" s="202" t="s">
        <v>340</v>
      </c>
      <c r="G18" s="201">
        <f t="shared" si="0"/>
        <v>295490</v>
      </c>
      <c r="H18" s="251">
        <v>147745</v>
      </c>
      <c r="I18" s="203">
        <f>SUM(J18:L18)</f>
        <v>147745</v>
      </c>
      <c r="J18" s="239">
        <v>147745</v>
      </c>
      <c r="K18" s="201"/>
      <c r="L18" s="239"/>
      <c r="M18" s="252"/>
    </row>
    <row r="19" spans="1:13" ht="15.75" customHeight="1">
      <c r="A19" s="196">
        <v>6</v>
      </c>
      <c r="B19" s="238"/>
      <c r="C19" s="198"/>
      <c r="D19" s="199" t="s">
        <v>341</v>
      </c>
      <c r="E19" s="200" t="s">
        <v>332</v>
      </c>
      <c r="F19" s="202" t="s">
        <v>342</v>
      </c>
      <c r="G19" s="201">
        <f t="shared" si="0"/>
        <v>149856</v>
      </c>
      <c r="H19" s="251">
        <v>74928</v>
      </c>
      <c r="I19" s="203">
        <f>SUM(J19:L19)</f>
        <v>74928</v>
      </c>
      <c r="J19" s="239">
        <v>74928</v>
      </c>
      <c r="K19" s="201"/>
      <c r="L19" s="239"/>
      <c r="M19" s="252"/>
    </row>
    <row r="20" spans="1:13" ht="33.75" customHeight="1">
      <c r="A20" s="196">
        <v>7</v>
      </c>
      <c r="B20" s="238"/>
      <c r="C20" s="198"/>
      <c r="D20" s="174" t="s">
        <v>326</v>
      </c>
      <c r="E20" s="200" t="s">
        <v>332</v>
      </c>
      <c r="F20" s="202" t="s">
        <v>342</v>
      </c>
      <c r="G20" s="201">
        <f t="shared" si="0"/>
        <v>1402208</v>
      </c>
      <c r="H20" s="251">
        <v>6100</v>
      </c>
      <c r="I20" s="203">
        <f>SUM(J20:L20)</f>
        <v>1396108</v>
      </c>
      <c r="J20" s="266">
        <v>344452</v>
      </c>
      <c r="K20" s="201">
        <v>1051656</v>
      </c>
      <c r="L20" s="239"/>
      <c r="M20" s="252"/>
    </row>
    <row r="21" spans="1:13" ht="33.75" customHeight="1">
      <c r="A21" s="196">
        <v>8</v>
      </c>
      <c r="B21" s="238"/>
      <c r="C21" s="198"/>
      <c r="D21" s="174" t="s">
        <v>327</v>
      </c>
      <c r="E21" s="200" t="s">
        <v>332</v>
      </c>
      <c r="F21" s="202" t="s">
        <v>342</v>
      </c>
      <c r="G21" s="201">
        <f t="shared" si="0"/>
        <v>1339177</v>
      </c>
      <c r="H21" s="251">
        <v>6100</v>
      </c>
      <c r="I21" s="203">
        <f>SUM(J21:L21)</f>
        <v>1333077</v>
      </c>
      <c r="J21" s="293">
        <v>161297</v>
      </c>
      <c r="K21" s="201">
        <v>1171780</v>
      </c>
      <c r="L21" s="239"/>
      <c r="M21" s="252"/>
    </row>
    <row r="22" spans="1:13" ht="20.25" customHeight="1">
      <c r="A22" s="196">
        <v>9</v>
      </c>
      <c r="B22" s="238"/>
      <c r="C22" s="198"/>
      <c r="D22" s="199" t="s">
        <v>416</v>
      </c>
      <c r="E22" s="200" t="s">
        <v>332</v>
      </c>
      <c r="F22" s="198" t="s">
        <v>499</v>
      </c>
      <c r="G22" s="201">
        <f t="shared" si="0"/>
        <v>79248</v>
      </c>
      <c r="H22" s="251"/>
      <c r="I22" s="203">
        <f aca="true" t="shared" si="1" ref="I22:I69">SUM(J22:L22)</f>
        <v>0</v>
      </c>
      <c r="J22" s="239"/>
      <c r="K22" s="201"/>
      <c r="L22" s="239"/>
      <c r="M22" s="240">
        <v>79248</v>
      </c>
    </row>
    <row r="23" spans="1:13" ht="18.75" customHeight="1">
      <c r="A23" s="205">
        <v>10</v>
      </c>
      <c r="B23" s="241"/>
      <c r="C23" s="198"/>
      <c r="D23" s="208" t="s">
        <v>343</v>
      </c>
      <c r="E23" s="200" t="s">
        <v>332</v>
      </c>
      <c r="F23" s="198" t="s">
        <v>499</v>
      </c>
      <c r="G23" s="201">
        <f t="shared" si="0"/>
        <v>127800</v>
      </c>
      <c r="H23" s="251"/>
      <c r="I23" s="203">
        <f t="shared" si="1"/>
        <v>0</v>
      </c>
      <c r="J23" s="239"/>
      <c r="K23" s="201"/>
      <c r="L23" s="239"/>
      <c r="M23" s="252">
        <v>127800</v>
      </c>
    </row>
    <row r="24" spans="1:13" ht="20.25" customHeight="1">
      <c r="A24" s="253">
        <v>11</v>
      </c>
      <c r="B24" s="260"/>
      <c r="C24" s="243"/>
      <c r="D24" s="242" t="s">
        <v>498</v>
      </c>
      <c r="E24" s="248" t="s">
        <v>332</v>
      </c>
      <c r="F24" s="243" t="s">
        <v>499</v>
      </c>
      <c r="G24" s="246">
        <f t="shared" si="0"/>
        <v>390000</v>
      </c>
      <c r="H24" s="244"/>
      <c r="I24" s="249">
        <f t="shared" si="1"/>
        <v>195000</v>
      </c>
      <c r="J24" s="245"/>
      <c r="K24" s="246">
        <v>195000</v>
      </c>
      <c r="L24" s="245"/>
      <c r="M24" s="254">
        <v>195000</v>
      </c>
    </row>
    <row r="25" spans="1:13" ht="20.25" customHeight="1">
      <c r="A25" s="253">
        <v>12</v>
      </c>
      <c r="B25" s="260"/>
      <c r="C25" s="243"/>
      <c r="D25" s="242" t="s">
        <v>500</v>
      </c>
      <c r="E25" s="248" t="s">
        <v>332</v>
      </c>
      <c r="F25" s="243" t="s">
        <v>521</v>
      </c>
      <c r="G25" s="246">
        <f t="shared" si="0"/>
        <v>96720</v>
      </c>
      <c r="H25" s="244"/>
      <c r="I25" s="249">
        <f t="shared" si="1"/>
        <v>48360</v>
      </c>
      <c r="J25" s="245"/>
      <c r="K25" s="246">
        <v>48360</v>
      </c>
      <c r="L25" s="245"/>
      <c r="M25" s="254">
        <v>48360</v>
      </c>
    </row>
    <row r="26" spans="1:13" ht="16.5" customHeight="1">
      <c r="A26" s="196"/>
      <c r="B26" s="238"/>
      <c r="C26" s="198"/>
      <c r="D26" s="255" t="s">
        <v>344</v>
      </c>
      <c r="E26" s="256"/>
      <c r="F26" s="257"/>
      <c r="G26" s="258">
        <f t="shared" si="0"/>
        <v>1813293</v>
      </c>
      <c r="H26" s="259">
        <f>SUM(H27:H30)</f>
        <v>197438</v>
      </c>
      <c r="I26" s="203">
        <f t="shared" si="1"/>
        <v>1074953</v>
      </c>
      <c r="J26" s="259">
        <f>SUM(J27:J40)</f>
        <v>526203</v>
      </c>
      <c r="K26" s="259">
        <f>SUM(K27:K40)</f>
        <v>548750</v>
      </c>
      <c r="L26" s="259">
        <f>SUM(L27:L40)</f>
        <v>0</v>
      </c>
      <c r="M26" s="477">
        <f>SUM(M27:M40)</f>
        <v>540902</v>
      </c>
    </row>
    <row r="27" spans="1:13" ht="22.5" customHeight="1">
      <c r="A27" s="196">
        <v>13</v>
      </c>
      <c r="B27" s="238"/>
      <c r="C27" s="198"/>
      <c r="D27" s="199" t="s">
        <v>345</v>
      </c>
      <c r="E27" s="200" t="s">
        <v>332</v>
      </c>
      <c r="F27" s="202" t="s">
        <v>346</v>
      </c>
      <c r="G27" s="201">
        <f>H27+I27+M27</f>
        <v>60811</v>
      </c>
      <c r="H27" s="239">
        <v>30405</v>
      </c>
      <c r="I27" s="239">
        <f>SUM(J27:L27)</f>
        <v>30406</v>
      </c>
      <c r="J27" s="239">
        <v>30406</v>
      </c>
      <c r="K27" s="201"/>
      <c r="L27" s="239"/>
      <c r="M27" s="240"/>
    </row>
    <row r="28" spans="1:13" ht="17.25" customHeight="1">
      <c r="A28" s="196">
        <v>14</v>
      </c>
      <c r="B28" s="260"/>
      <c r="C28" s="198"/>
      <c r="D28" s="199" t="s">
        <v>347</v>
      </c>
      <c r="E28" s="200" t="s">
        <v>332</v>
      </c>
      <c r="F28" s="202" t="s">
        <v>522</v>
      </c>
      <c r="G28" s="201">
        <f>H28+I28+M28</f>
        <v>151275</v>
      </c>
      <c r="H28" s="251"/>
      <c r="I28" s="239">
        <f>SUM(J28:L28)</f>
        <v>151275</v>
      </c>
      <c r="J28" s="334">
        <v>75637</v>
      </c>
      <c r="K28" s="201">
        <v>75638</v>
      </c>
      <c r="L28" s="239"/>
      <c r="M28" s="240"/>
    </row>
    <row r="29" spans="1:13" ht="17.25" customHeight="1">
      <c r="A29" s="196"/>
      <c r="B29" s="260"/>
      <c r="C29" s="198"/>
      <c r="D29" s="199" t="s">
        <v>524</v>
      </c>
      <c r="E29" s="200" t="s">
        <v>332</v>
      </c>
      <c r="F29" s="202">
        <v>2006</v>
      </c>
      <c r="G29" s="201">
        <f>H29+I29+M29</f>
        <v>70200</v>
      </c>
      <c r="H29" s="251"/>
      <c r="I29" s="239">
        <f>SUM(J29:L29)</f>
        <v>70200</v>
      </c>
      <c r="J29" s="334">
        <v>70200</v>
      </c>
      <c r="K29" s="201"/>
      <c r="L29" s="239"/>
      <c r="M29" s="240"/>
    </row>
    <row r="30" spans="1:13" ht="17.25" customHeight="1">
      <c r="A30" s="196">
        <v>15</v>
      </c>
      <c r="B30" s="260"/>
      <c r="C30" s="198"/>
      <c r="D30" s="199" t="s">
        <v>348</v>
      </c>
      <c r="E30" s="200" t="s">
        <v>332</v>
      </c>
      <c r="F30" s="198" t="s">
        <v>335</v>
      </c>
      <c r="G30" s="201">
        <f>H30+I30+M30</f>
        <v>334066</v>
      </c>
      <c r="H30" s="251">
        <v>167033</v>
      </c>
      <c r="I30" s="239">
        <f>SUM(J30:L30)</f>
        <v>167033</v>
      </c>
      <c r="J30" s="239">
        <v>167033</v>
      </c>
      <c r="K30" s="201"/>
      <c r="L30" s="239"/>
      <c r="M30" s="240"/>
    </row>
    <row r="31" spans="1:13" ht="17.25" customHeight="1">
      <c r="A31" s="196">
        <v>16</v>
      </c>
      <c r="B31" s="260"/>
      <c r="C31" s="198"/>
      <c r="D31" s="199" t="s">
        <v>349</v>
      </c>
      <c r="E31" s="200" t="s">
        <v>332</v>
      </c>
      <c r="F31" s="202" t="s">
        <v>522</v>
      </c>
      <c r="G31" s="201">
        <f>SUM(H31+I31+M31)</f>
        <v>195078</v>
      </c>
      <c r="H31" s="251">
        <v>97539</v>
      </c>
      <c r="I31" s="203">
        <f>SUM(J31:L31)</f>
        <v>97539</v>
      </c>
      <c r="J31" s="239">
        <v>97539</v>
      </c>
      <c r="K31" s="201"/>
      <c r="L31" s="239"/>
      <c r="M31" s="247"/>
    </row>
    <row r="32" spans="1:13" ht="17.25" customHeight="1">
      <c r="A32" s="196">
        <v>17</v>
      </c>
      <c r="B32" s="238"/>
      <c r="C32" s="198"/>
      <c r="D32" s="199" t="s">
        <v>417</v>
      </c>
      <c r="E32" s="200" t="s">
        <v>332</v>
      </c>
      <c r="F32" s="202" t="s">
        <v>499</v>
      </c>
      <c r="G32" s="201">
        <f aca="true" t="shared" si="2" ref="G32:G40">SUM(H32+I32+M32)</f>
        <v>308880</v>
      </c>
      <c r="H32" s="251"/>
      <c r="I32" s="203">
        <f aca="true" t="shared" si="3" ref="I32:I40">SUM(J32:L32)</f>
        <v>154440</v>
      </c>
      <c r="J32" s="239"/>
      <c r="K32" s="201">
        <v>154440</v>
      </c>
      <c r="L32" s="239"/>
      <c r="M32" s="247">
        <v>154440</v>
      </c>
    </row>
    <row r="33" spans="1:13" ht="17.25" customHeight="1">
      <c r="A33" s="196">
        <v>18</v>
      </c>
      <c r="B33" s="238"/>
      <c r="C33" s="198"/>
      <c r="D33" s="199" t="s">
        <v>418</v>
      </c>
      <c r="E33" s="200" t="s">
        <v>332</v>
      </c>
      <c r="F33" s="202">
        <v>2006</v>
      </c>
      <c r="G33" s="201">
        <f t="shared" si="2"/>
        <v>140400</v>
      </c>
      <c r="H33" s="251"/>
      <c r="I33" s="203">
        <f t="shared" si="3"/>
        <v>140400</v>
      </c>
      <c r="J33" s="239"/>
      <c r="K33" s="201">
        <v>140400</v>
      </c>
      <c r="L33" s="239"/>
      <c r="M33" s="247"/>
    </row>
    <row r="34" spans="1:13" ht="21.75" customHeight="1">
      <c r="A34" s="196">
        <v>19</v>
      </c>
      <c r="B34" s="238"/>
      <c r="C34" s="198"/>
      <c r="D34" s="199" t="s">
        <v>419</v>
      </c>
      <c r="E34" s="200" t="s">
        <v>332</v>
      </c>
      <c r="F34" s="202" t="s">
        <v>499</v>
      </c>
      <c r="G34" s="201">
        <f t="shared" si="2"/>
        <v>148500</v>
      </c>
      <c r="H34" s="251"/>
      <c r="I34" s="203">
        <f t="shared" si="3"/>
        <v>0</v>
      </c>
      <c r="J34" s="239"/>
      <c r="K34" s="201"/>
      <c r="L34" s="239"/>
      <c r="M34" s="247">
        <v>148500</v>
      </c>
    </row>
    <row r="35" spans="1:13" ht="18" customHeight="1">
      <c r="A35" s="196">
        <v>20</v>
      </c>
      <c r="B35" s="238"/>
      <c r="C35" s="198"/>
      <c r="D35" s="199" t="s">
        <v>425</v>
      </c>
      <c r="E35" s="200" t="s">
        <v>332</v>
      </c>
      <c r="F35" s="202" t="s">
        <v>499</v>
      </c>
      <c r="G35" s="201">
        <f t="shared" si="2"/>
        <v>70826</v>
      </c>
      <c r="H35" s="251"/>
      <c r="I35" s="203">
        <f t="shared" si="3"/>
        <v>0</v>
      </c>
      <c r="J35" s="239"/>
      <c r="K35" s="201"/>
      <c r="L35" s="239"/>
      <c r="M35" s="247">
        <v>70826</v>
      </c>
    </row>
    <row r="36" spans="1:13" ht="18" customHeight="1">
      <c r="A36" s="196">
        <v>21</v>
      </c>
      <c r="B36" s="238"/>
      <c r="C36" s="198"/>
      <c r="D36" s="199" t="s">
        <v>502</v>
      </c>
      <c r="E36" s="200" t="s">
        <v>332</v>
      </c>
      <c r="F36" s="202" t="s">
        <v>521</v>
      </c>
      <c r="G36" s="201">
        <f t="shared" si="2"/>
        <v>74250</v>
      </c>
      <c r="H36" s="251"/>
      <c r="I36" s="203">
        <f t="shared" si="3"/>
        <v>0</v>
      </c>
      <c r="J36" s="239"/>
      <c r="K36" s="201"/>
      <c r="L36" s="239"/>
      <c r="M36" s="247">
        <v>74250</v>
      </c>
    </row>
    <row r="37" spans="1:13" ht="21.75" customHeight="1">
      <c r="A37" s="196">
        <v>22</v>
      </c>
      <c r="B37" s="238"/>
      <c r="C37" s="198"/>
      <c r="D37" s="199" t="s">
        <v>420</v>
      </c>
      <c r="E37" s="200" t="s">
        <v>332</v>
      </c>
      <c r="F37" s="202">
        <v>2006</v>
      </c>
      <c r="G37" s="201">
        <f t="shared" si="2"/>
        <v>170775</v>
      </c>
      <c r="H37" s="251"/>
      <c r="I37" s="203">
        <f t="shared" si="3"/>
        <v>170775</v>
      </c>
      <c r="J37" s="239">
        <v>85388</v>
      </c>
      <c r="K37" s="201">
        <v>85387</v>
      </c>
      <c r="L37" s="239"/>
      <c r="M37" s="247"/>
    </row>
    <row r="38" spans="1:13" ht="17.25" customHeight="1">
      <c r="A38" s="196">
        <v>23</v>
      </c>
      <c r="B38" s="238"/>
      <c r="C38" s="198"/>
      <c r="D38" s="199" t="s">
        <v>426</v>
      </c>
      <c r="E38" s="200" t="s">
        <v>332</v>
      </c>
      <c r="F38" s="202" t="s">
        <v>499</v>
      </c>
      <c r="G38" s="201">
        <f t="shared" si="2"/>
        <v>55361</v>
      </c>
      <c r="H38" s="251"/>
      <c r="I38" s="203">
        <f t="shared" si="3"/>
        <v>27680</v>
      </c>
      <c r="J38" s="239"/>
      <c r="K38" s="201">
        <v>27680</v>
      </c>
      <c r="L38" s="239"/>
      <c r="M38" s="247">
        <v>27681</v>
      </c>
    </row>
    <row r="39" spans="1:13" ht="17.25" customHeight="1">
      <c r="A39" s="196">
        <v>24</v>
      </c>
      <c r="B39" s="238"/>
      <c r="C39" s="198"/>
      <c r="D39" s="199" t="s">
        <v>427</v>
      </c>
      <c r="E39" s="200" t="s">
        <v>332</v>
      </c>
      <c r="F39" s="202" t="s">
        <v>499</v>
      </c>
      <c r="G39" s="201">
        <f t="shared" si="2"/>
        <v>56160</v>
      </c>
      <c r="H39" s="251"/>
      <c r="I39" s="203">
        <f t="shared" si="3"/>
        <v>28080</v>
      </c>
      <c r="J39" s="239"/>
      <c r="K39" s="201">
        <v>28080</v>
      </c>
      <c r="L39" s="239"/>
      <c r="M39" s="247">
        <v>28080</v>
      </c>
    </row>
    <row r="40" spans="1:13" ht="20.25" customHeight="1">
      <c r="A40" s="196">
        <v>25</v>
      </c>
      <c r="B40" s="238"/>
      <c r="C40" s="198"/>
      <c r="D40" s="199" t="s">
        <v>428</v>
      </c>
      <c r="E40" s="200" t="s">
        <v>332</v>
      </c>
      <c r="F40" s="202" t="s">
        <v>499</v>
      </c>
      <c r="G40" s="201">
        <f t="shared" si="2"/>
        <v>74250</v>
      </c>
      <c r="H40" s="251"/>
      <c r="I40" s="203">
        <f t="shared" si="3"/>
        <v>37125</v>
      </c>
      <c r="J40" s="239"/>
      <c r="K40" s="201">
        <v>37125</v>
      </c>
      <c r="L40" s="239"/>
      <c r="M40" s="247">
        <v>37125</v>
      </c>
    </row>
    <row r="41" spans="1:13" ht="17.25" customHeight="1">
      <c r="A41" s="196"/>
      <c r="B41" s="238"/>
      <c r="C41" s="198"/>
      <c r="D41" s="255" t="s">
        <v>413</v>
      </c>
      <c r="E41" s="200"/>
      <c r="F41" s="202"/>
      <c r="G41" s="258">
        <f>SUM(H41+I41+M41)</f>
        <v>300000</v>
      </c>
      <c r="H41" s="251"/>
      <c r="I41" s="203">
        <f>SUM(I42:I43)</f>
        <v>150000</v>
      </c>
      <c r="J41" s="203">
        <f>SUM(J42:J43)</f>
        <v>50000</v>
      </c>
      <c r="K41" s="203">
        <f>SUM(K42:K43)</f>
        <v>100000</v>
      </c>
      <c r="L41" s="203">
        <f>SUM(L42:L43)</f>
        <v>0</v>
      </c>
      <c r="M41" s="247">
        <f>SUM(M42:M43)</f>
        <v>150000</v>
      </c>
    </row>
    <row r="42" spans="1:13" ht="22.5" customHeight="1">
      <c r="A42" s="196">
        <v>26</v>
      </c>
      <c r="B42" s="238"/>
      <c r="C42" s="198"/>
      <c r="D42" s="199" t="s">
        <v>414</v>
      </c>
      <c r="E42" s="200" t="s">
        <v>332</v>
      </c>
      <c r="F42" s="202" t="s">
        <v>499</v>
      </c>
      <c r="G42" s="201">
        <f>SUM(H42+I42+M42)</f>
        <v>200000</v>
      </c>
      <c r="H42" s="251"/>
      <c r="I42" s="203">
        <f>SUM(J42:L42)</f>
        <v>100000</v>
      </c>
      <c r="J42" s="239"/>
      <c r="K42" s="201">
        <v>100000</v>
      </c>
      <c r="L42" s="239"/>
      <c r="M42" s="247">
        <v>100000</v>
      </c>
    </row>
    <row r="43" spans="1:13" ht="22.5" customHeight="1">
      <c r="A43" s="196">
        <v>27</v>
      </c>
      <c r="B43" s="238"/>
      <c r="C43" s="198"/>
      <c r="D43" s="199" t="s">
        <v>415</v>
      </c>
      <c r="E43" s="200" t="s">
        <v>332</v>
      </c>
      <c r="F43" s="202" t="s">
        <v>501</v>
      </c>
      <c r="G43" s="201">
        <f>SUM(H43+I43+M43)</f>
        <v>100000</v>
      </c>
      <c r="H43" s="251"/>
      <c r="I43" s="203">
        <f>SUM(J43:L43)</f>
        <v>50000</v>
      </c>
      <c r="J43" s="239">
        <v>50000</v>
      </c>
      <c r="K43" s="201"/>
      <c r="L43" s="239"/>
      <c r="M43" s="247">
        <v>50000</v>
      </c>
    </row>
    <row r="44" spans="1:13" ht="15" customHeight="1">
      <c r="A44" s="196"/>
      <c r="B44" s="197"/>
      <c r="C44" s="198"/>
      <c r="D44" s="255" t="s">
        <v>350</v>
      </c>
      <c r="E44" s="256"/>
      <c r="F44" s="257"/>
      <c r="G44" s="258">
        <f>SUM(G45:G48)</f>
        <v>105050</v>
      </c>
      <c r="H44" s="259">
        <f>SUM(H45:H48)</f>
        <v>0</v>
      </c>
      <c r="I44" s="261">
        <f t="shared" si="1"/>
        <v>105050</v>
      </c>
      <c r="J44" s="259">
        <f>SUM(J45:J48)</f>
        <v>105050</v>
      </c>
      <c r="K44" s="262"/>
      <c r="L44" s="263"/>
      <c r="M44" s="264"/>
    </row>
    <row r="45" spans="1:13" ht="21.75" customHeight="1">
      <c r="A45" s="250">
        <v>28</v>
      </c>
      <c r="B45" s="231"/>
      <c r="C45" s="231"/>
      <c r="D45" s="200" t="s">
        <v>429</v>
      </c>
      <c r="E45" s="200" t="s">
        <v>280</v>
      </c>
      <c r="F45" s="231">
        <v>2006</v>
      </c>
      <c r="G45" s="233">
        <f aca="true" t="shared" si="4" ref="G45:G50">H45+I45+M45</f>
        <v>25300</v>
      </c>
      <c r="H45" s="266"/>
      <c r="I45" s="235">
        <f t="shared" si="1"/>
        <v>25300</v>
      </c>
      <c r="J45" s="266">
        <v>25300</v>
      </c>
      <c r="K45" s="266"/>
      <c r="L45" s="267"/>
      <c r="M45" s="268"/>
    </row>
    <row r="46" spans="1:13" ht="22.5" customHeight="1">
      <c r="A46" s="196">
        <v>29</v>
      </c>
      <c r="B46" s="198"/>
      <c r="C46" s="198"/>
      <c r="D46" s="199" t="s">
        <v>430</v>
      </c>
      <c r="E46" s="199" t="s">
        <v>281</v>
      </c>
      <c r="F46" s="198">
        <v>2006</v>
      </c>
      <c r="G46" s="201">
        <f t="shared" si="4"/>
        <v>19000</v>
      </c>
      <c r="H46" s="262"/>
      <c r="I46" s="203">
        <f t="shared" si="1"/>
        <v>19000</v>
      </c>
      <c r="J46" s="262">
        <v>19000</v>
      </c>
      <c r="K46" s="262"/>
      <c r="L46" s="263"/>
      <c r="M46" s="264"/>
    </row>
    <row r="47" spans="1:13" ht="13.5" customHeight="1">
      <c r="A47" s="196">
        <v>30</v>
      </c>
      <c r="B47" s="198"/>
      <c r="C47" s="198"/>
      <c r="D47" s="199" t="s">
        <v>431</v>
      </c>
      <c r="E47" s="199" t="s">
        <v>282</v>
      </c>
      <c r="F47" s="198">
        <v>2006</v>
      </c>
      <c r="G47" s="201">
        <f t="shared" si="4"/>
        <v>19500</v>
      </c>
      <c r="H47" s="262"/>
      <c r="I47" s="203">
        <f t="shared" si="1"/>
        <v>19500</v>
      </c>
      <c r="J47" s="262">
        <v>19500</v>
      </c>
      <c r="K47" s="262"/>
      <c r="L47" s="263"/>
      <c r="M47" s="264"/>
    </row>
    <row r="48" spans="1:13" ht="19.5" customHeight="1">
      <c r="A48" s="196">
        <v>31</v>
      </c>
      <c r="B48" s="198"/>
      <c r="C48" s="198"/>
      <c r="D48" s="199" t="s">
        <v>362</v>
      </c>
      <c r="E48" s="199" t="s">
        <v>363</v>
      </c>
      <c r="F48" s="198">
        <v>2006</v>
      </c>
      <c r="G48" s="201">
        <f t="shared" si="4"/>
        <v>41250</v>
      </c>
      <c r="H48" s="262"/>
      <c r="I48" s="203">
        <f t="shared" si="1"/>
        <v>41250</v>
      </c>
      <c r="J48" s="262">
        <v>41250</v>
      </c>
      <c r="K48" s="262"/>
      <c r="L48" s="263"/>
      <c r="M48" s="264"/>
    </row>
    <row r="49" spans="1:13" ht="15" customHeight="1">
      <c r="A49" s="196"/>
      <c r="B49" s="198"/>
      <c r="C49" s="198"/>
      <c r="D49" s="255" t="s">
        <v>351</v>
      </c>
      <c r="E49" s="198"/>
      <c r="F49" s="198"/>
      <c r="G49" s="258">
        <f t="shared" si="4"/>
        <v>55000</v>
      </c>
      <c r="H49" s="272"/>
      <c r="I49" s="273">
        <f t="shared" si="1"/>
        <v>55000</v>
      </c>
      <c r="J49" s="274">
        <f>SUM(J50:J50)</f>
        <v>55000</v>
      </c>
      <c r="K49" s="262"/>
      <c r="L49" s="263"/>
      <c r="M49" s="264"/>
    </row>
    <row r="50" spans="1:13" ht="19.5" customHeight="1" thickBot="1">
      <c r="A50" s="250">
        <v>32</v>
      </c>
      <c r="B50" s="231"/>
      <c r="C50" s="231"/>
      <c r="D50" s="265" t="s">
        <v>352</v>
      </c>
      <c r="E50" s="198" t="s">
        <v>156</v>
      </c>
      <c r="F50" s="198">
        <v>2006</v>
      </c>
      <c r="G50" s="201">
        <f t="shared" si="4"/>
        <v>55000</v>
      </c>
      <c r="H50" s="275"/>
      <c r="I50" s="203">
        <f t="shared" si="1"/>
        <v>55000</v>
      </c>
      <c r="J50" s="262">
        <v>55000</v>
      </c>
      <c r="K50" s="262"/>
      <c r="L50" s="263"/>
      <c r="M50" s="264"/>
    </row>
    <row r="51" spans="1:13" ht="16.5" customHeight="1" thickBot="1">
      <c r="A51" s="211"/>
      <c r="B51" s="277">
        <v>710</v>
      </c>
      <c r="C51" s="277"/>
      <c r="D51" s="278" t="s">
        <v>19</v>
      </c>
      <c r="E51" s="279"/>
      <c r="F51" s="277"/>
      <c r="G51" s="217">
        <f>SUM(G52)</f>
        <v>7000</v>
      </c>
      <c r="H51" s="280"/>
      <c r="I51" s="219">
        <f>SUM(I52)</f>
        <v>7000</v>
      </c>
      <c r="J51" s="218">
        <f>SUM(J52)</f>
        <v>0</v>
      </c>
      <c r="K51" s="218">
        <f>SUM(K52)</f>
        <v>7000</v>
      </c>
      <c r="L51" s="218">
        <f>SUM(L52)</f>
        <v>0</v>
      </c>
      <c r="M51" s="220">
        <f>SUM(M52)</f>
        <v>0</v>
      </c>
    </row>
    <row r="52" spans="1:13" ht="12.75" customHeight="1" thickBot="1">
      <c r="A52" s="284">
        <v>32</v>
      </c>
      <c r="B52" s="285"/>
      <c r="C52" s="286">
        <v>71015</v>
      </c>
      <c r="D52" s="287" t="s">
        <v>353</v>
      </c>
      <c r="E52" s="288" t="s">
        <v>354</v>
      </c>
      <c r="F52" s="286">
        <v>2006</v>
      </c>
      <c r="G52" s="289">
        <f aca="true" t="shared" si="5" ref="G52:G58">H52+I52+M52</f>
        <v>7000</v>
      </c>
      <c r="H52" s="290"/>
      <c r="I52" s="291">
        <f t="shared" si="1"/>
        <v>7000</v>
      </c>
      <c r="J52" s="292"/>
      <c r="K52" s="293">
        <v>7000</v>
      </c>
      <c r="L52" s="294"/>
      <c r="M52" s="295"/>
    </row>
    <row r="53" spans="1:13" ht="14.25" customHeight="1" thickBot="1">
      <c r="A53" s="211"/>
      <c r="B53" s="276">
        <v>750</v>
      </c>
      <c r="C53" s="277"/>
      <c r="D53" s="278" t="s">
        <v>23</v>
      </c>
      <c r="E53" s="279"/>
      <c r="F53" s="277"/>
      <c r="G53" s="217">
        <f t="shared" si="5"/>
        <v>139100</v>
      </c>
      <c r="H53" s="218">
        <f>SUM(H54:H54)</f>
        <v>0</v>
      </c>
      <c r="I53" s="219">
        <f t="shared" si="1"/>
        <v>139100</v>
      </c>
      <c r="J53" s="218">
        <f>J54</f>
        <v>139100</v>
      </c>
      <c r="K53" s="296"/>
      <c r="L53" s="297"/>
      <c r="M53" s="298">
        <f>SUM(M54:M54)</f>
        <v>0</v>
      </c>
    </row>
    <row r="54" spans="1:13" ht="14.25" customHeight="1">
      <c r="A54" s="221"/>
      <c r="B54" s="299"/>
      <c r="C54" s="226">
        <v>75020</v>
      </c>
      <c r="D54" s="441" t="s">
        <v>36</v>
      </c>
      <c r="E54" s="223" t="s">
        <v>355</v>
      </c>
      <c r="F54" s="223"/>
      <c r="G54" s="227">
        <f t="shared" si="5"/>
        <v>139100</v>
      </c>
      <c r="H54" s="442"/>
      <c r="I54" s="229">
        <f t="shared" si="1"/>
        <v>139100</v>
      </c>
      <c r="J54" s="443">
        <f>SUM(J55:J56)</f>
        <v>139100</v>
      </c>
      <c r="K54" s="302"/>
      <c r="L54" s="303"/>
      <c r="M54" s="304"/>
    </row>
    <row r="55" spans="1:13" ht="24.75" customHeight="1">
      <c r="A55" s="205">
        <v>33</v>
      </c>
      <c r="B55" s="206"/>
      <c r="C55" s="207"/>
      <c r="D55" s="208" t="s">
        <v>442</v>
      </c>
      <c r="E55" s="207"/>
      <c r="F55" s="207">
        <v>2006</v>
      </c>
      <c r="G55" s="201">
        <f t="shared" si="5"/>
        <v>100100</v>
      </c>
      <c r="H55" s="293"/>
      <c r="I55" s="203">
        <f t="shared" si="1"/>
        <v>100100</v>
      </c>
      <c r="J55" s="293">
        <v>100100</v>
      </c>
      <c r="K55" s="293"/>
      <c r="L55" s="294"/>
      <c r="M55" s="295"/>
    </row>
    <row r="56" spans="1:13" ht="12" customHeight="1" thickBot="1">
      <c r="A56" s="253">
        <v>34</v>
      </c>
      <c r="B56" s="515"/>
      <c r="C56" s="243"/>
      <c r="D56" s="242" t="s">
        <v>441</v>
      </c>
      <c r="E56" s="243"/>
      <c r="F56" s="243">
        <v>2006</v>
      </c>
      <c r="G56" s="246">
        <f t="shared" si="5"/>
        <v>39000</v>
      </c>
      <c r="H56" s="245"/>
      <c r="I56" s="249">
        <f>SUM(J56:L56)</f>
        <v>39000</v>
      </c>
      <c r="J56" s="245">
        <v>39000</v>
      </c>
      <c r="K56" s="516"/>
      <c r="L56" s="516"/>
      <c r="M56" s="270"/>
    </row>
    <row r="57" spans="1:13" ht="12" customHeight="1" thickBot="1">
      <c r="A57" s="211"/>
      <c r="B57" s="277">
        <v>801</v>
      </c>
      <c r="C57" s="216"/>
      <c r="D57" s="278" t="s">
        <v>85</v>
      </c>
      <c r="E57" s="277"/>
      <c r="F57" s="277"/>
      <c r="G57" s="217">
        <f t="shared" si="5"/>
        <v>122000</v>
      </c>
      <c r="H57" s="218"/>
      <c r="I57" s="219">
        <f>SUM(I58)</f>
        <v>122000</v>
      </c>
      <c r="J57" s="218"/>
      <c r="K57" s="218"/>
      <c r="L57" s="218"/>
      <c r="M57" s="311"/>
    </row>
    <row r="58" spans="1:13" ht="12" customHeight="1" thickBot="1">
      <c r="A58" s="205">
        <v>35</v>
      </c>
      <c r="B58" s="230"/>
      <c r="C58" s="207">
        <v>80130</v>
      </c>
      <c r="D58" s="208" t="s">
        <v>519</v>
      </c>
      <c r="E58" s="207" t="s">
        <v>520</v>
      </c>
      <c r="F58" s="207">
        <v>2006</v>
      </c>
      <c r="G58" s="233">
        <f t="shared" si="5"/>
        <v>122000</v>
      </c>
      <c r="H58" s="234"/>
      <c r="I58" s="235">
        <f>SUM(J58:L58)</f>
        <v>122000</v>
      </c>
      <c r="J58" s="236">
        <v>122000</v>
      </c>
      <c r="K58" s="514"/>
      <c r="L58" s="514"/>
      <c r="M58" s="295"/>
    </row>
    <row r="59" spans="1:13" ht="16.5" customHeight="1" thickBot="1">
      <c r="A59" s="211"/>
      <c r="B59" s="276">
        <v>851</v>
      </c>
      <c r="C59" s="216"/>
      <c r="D59" s="278" t="s">
        <v>28</v>
      </c>
      <c r="E59" s="307"/>
      <c r="F59" s="308"/>
      <c r="G59" s="217">
        <f aca="true" t="shared" si="6" ref="G59:G64">H59+I59+M59</f>
        <v>886193</v>
      </c>
      <c r="H59" s="309"/>
      <c r="I59" s="219">
        <f>J59+K59+L59</f>
        <v>886193</v>
      </c>
      <c r="J59" s="310">
        <f>SUM(J60:J61)</f>
        <v>886193</v>
      </c>
      <c r="K59" s="310">
        <f>SUM(K61)</f>
        <v>0</v>
      </c>
      <c r="L59" s="282"/>
      <c r="M59" s="283"/>
    </row>
    <row r="60" spans="1:13" ht="24" customHeight="1">
      <c r="A60" s="205">
        <v>36</v>
      </c>
      <c r="B60" s="230"/>
      <c r="C60" s="207">
        <v>85111</v>
      </c>
      <c r="D60" s="208" t="s">
        <v>528</v>
      </c>
      <c r="E60" s="436" t="s">
        <v>356</v>
      </c>
      <c r="F60" s="312">
        <v>2006</v>
      </c>
      <c r="G60" s="300">
        <f t="shared" si="6"/>
        <v>544943</v>
      </c>
      <c r="H60" s="313"/>
      <c r="I60" s="301">
        <f t="shared" si="1"/>
        <v>544943</v>
      </c>
      <c r="J60" s="445">
        <v>544943</v>
      </c>
      <c r="K60" s="293"/>
      <c r="L60" s="293"/>
      <c r="M60" s="295"/>
    </row>
    <row r="61" spans="1:13" ht="32.25" customHeight="1" thickBot="1">
      <c r="A61" s="335">
        <v>37</v>
      </c>
      <c r="B61" s="336"/>
      <c r="C61" s="430"/>
      <c r="D61" s="431" t="s">
        <v>424</v>
      </c>
      <c r="E61" s="437" t="s">
        <v>356</v>
      </c>
      <c r="F61" s="438">
        <v>2006</v>
      </c>
      <c r="G61" s="432">
        <f t="shared" si="6"/>
        <v>341250</v>
      </c>
      <c r="H61" s="439"/>
      <c r="I61" s="434">
        <f>SUM(J61:L61)</f>
        <v>341250</v>
      </c>
      <c r="J61" s="440">
        <v>341250</v>
      </c>
      <c r="K61" s="433"/>
      <c r="L61" s="433"/>
      <c r="M61" s="435"/>
    </row>
    <row r="62" spans="1:13" ht="12.75" customHeight="1" thickBot="1">
      <c r="A62" s="211"/>
      <c r="B62" s="276">
        <v>852</v>
      </c>
      <c r="C62" s="216"/>
      <c r="D62" s="278" t="s">
        <v>207</v>
      </c>
      <c r="E62" s="216"/>
      <c r="F62" s="308"/>
      <c r="G62" s="217">
        <f t="shared" si="6"/>
        <v>48600</v>
      </c>
      <c r="H62" s="280">
        <f>SUM(H63:H64)</f>
        <v>0</v>
      </c>
      <c r="I62" s="219">
        <f t="shared" si="1"/>
        <v>48600</v>
      </c>
      <c r="J62" s="310">
        <f>SUM(J64+J63)</f>
        <v>48600</v>
      </c>
      <c r="K62" s="281">
        <f>SUM(K63:K64)</f>
        <v>0</v>
      </c>
      <c r="L62" s="282"/>
      <c r="M62" s="311">
        <f>M63+M64</f>
        <v>0</v>
      </c>
    </row>
    <row r="63" spans="1:13" ht="35.25" customHeight="1">
      <c r="A63" s="221">
        <v>38</v>
      </c>
      <c r="B63" s="222"/>
      <c r="C63" s="207">
        <v>85202</v>
      </c>
      <c r="D63" s="208" t="s">
        <v>529</v>
      </c>
      <c r="E63" s="207" t="s">
        <v>357</v>
      </c>
      <c r="F63" s="312">
        <v>2006</v>
      </c>
      <c r="G63" s="201">
        <f t="shared" si="6"/>
        <v>40000</v>
      </c>
      <c r="H63" s="313"/>
      <c r="I63" s="235">
        <f t="shared" si="1"/>
        <v>40000</v>
      </c>
      <c r="J63" s="445">
        <v>40000</v>
      </c>
      <c r="K63" s="293"/>
      <c r="L63" s="293"/>
      <c r="M63" s="295"/>
    </row>
    <row r="64" spans="1:13" ht="14.25" customHeight="1">
      <c r="A64" s="196"/>
      <c r="B64" s="197"/>
      <c r="C64" s="198">
        <v>85218</v>
      </c>
      <c r="D64" s="265" t="s">
        <v>385</v>
      </c>
      <c r="E64" s="243" t="s">
        <v>375</v>
      </c>
      <c r="F64" s="305">
        <v>2006</v>
      </c>
      <c r="G64" s="246">
        <f t="shared" si="6"/>
        <v>8600</v>
      </c>
      <c r="H64" s="271"/>
      <c r="I64" s="249">
        <f t="shared" si="1"/>
        <v>8600</v>
      </c>
      <c r="J64" s="306">
        <v>8600</v>
      </c>
      <c r="K64" s="269"/>
      <c r="L64" s="269"/>
      <c r="M64" s="270"/>
    </row>
    <row r="65" spans="1:13" ht="12.75" customHeight="1" thickBot="1">
      <c r="A65" s="335"/>
      <c r="B65" s="336">
        <v>853</v>
      </c>
      <c r="C65" s="337"/>
      <c r="D65" s="338" t="s">
        <v>213</v>
      </c>
      <c r="E65" s="337"/>
      <c r="F65" s="337"/>
      <c r="G65" s="339">
        <f>SUM(G66:G67)</f>
        <v>58788</v>
      </c>
      <c r="H65" s="340">
        <f aca="true" t="shared" si="7" ref="H65:M65">SUM(H66:H67)</f>
        <v>24394</v>
      </c>
      <c r="I65" s="340">
        <f t="shared" si="7"/>
        <v>34394</v>
      </c>
      <c r="J65" s="340">
        <f t="shared" si="7"/>
        <v>34394</v>
      </c>
      <c r="K65" s="340">
        <f t="shared" si="7"/>
        <v>0</v>
      </c>
      <c r="L65" s="340">
        <f t="shared" si="7"/>
        <v>0</v>
      </c>
      <c r="M65" s="341">
        <f t="shared" si="7"/>
        <v>0</v>
      </c>
    </row>
    <row r="66" spans="1:13" ht="15.75" customHeight="1">
      <c r="A66" s="250">
        <v>39</v>
      </c>
      <c r="B66" s="241"/>
      <c r="C66" s="231">
        <v>85333</v>
      </c>
      <c r="D66" s="265" t="s">
        <v>358</v>
      </c>
      <c r="E66" s="637" t="s">
        <v>359</v>
      </c>
      <c r="F66" s="632" t="s">
        <v>324</v>
      </c>
      <c r="G66" s="233">
        <f>H66+I66+M66</f>
        <v>48788</v>
      </c>
      <c r="H66" s="333">
        <v>24394</v>
      </c>
      <c r="I66" s="235">
        <f t="shared" si="1"/>
        <v>24394</v>
      </c>
      <c r="J66" s="315">
        <v>24394</v>
      </c>
      <c r="K66" s="233"/>
      <c r="L66" s="315"/>
      <c r="M66" s="316"/>
    </row>
    <row r="67" spans="1:13" ht="12" customHeight="1" thickBot="1">
      <c r="A67" s="205">
        <v>40</v>
      </c>
      <c r="B67" s="230"/>
      <c r="C67" s="314"/>
      <c r="D67" s="242" t="s">
        <v>386</v>
      </c>
      <c r="E67" s="637"/>
      <c r="F67" s="633"/>
      <c r="G67" s="246">
        <f>H67+I67+M67</f>
        <v>10000</v>
      </c>
      <c r="H67" s="317"/>
      <c r="I67" s="249">
        <f t="shared" si="1"/>
        <v>10000</v>
      </c>
      <c r="J67" s="245">
        <v>10000</v>
      </c>
      <c r="K67" s="318"/>
      <c r="L67" s="245"/>
      <c r="M67" s="247"/>
    </row>
    <row r="68" spans="1:13" ht="12" customHeight="1" thickBot="1">
      <c r="A68" s="211"/>
      <c r="B68" s="277">
        <v>854</v>
      </c>
      <c r="C68" s="216"/>
      <c r="D68" s="279" t="s">
        <v>100</v>
      </c>
      <c r="E68" s="215"/>
      <c r="F68" s="216"/>
      <c r="G68" s="217">
        <f>H68+I68+M68</f>
        <v>184220</v>
      </c>
      <c r="H68" s="319">
        <f>SUM(H69)</f>
        <v>15000</v>
      </c>
      <c r="I68" s="219">
        <f t="shared" si="1"/>
        <v>169220</v>
      </c>
      <c r="J68" s="218">
        <f>SUM(J69)</f>
        <v>3422</v>
      </c>
      <c r="K68" s="218">
        <f>SUM(K69)</f>
        <v>0</v>
      </c>
      <c r="L68" s="218">
        <f>SUM(L69)</f>
        <v>165798</v>
      </c>
      <c r="M68" s="220">
        <f>SUM(M69)</f>
        <v>0</v>
      </c>
    </row>
    <row r="69" spans="1:13" ht="27" customHeight="1">
      <c r="A69" s="250">
        <v>41</v>
      </c>
      <c r="B69" s="320"/>
      <c r="C69" s="231">
        <v>85403</v>
      </c>
      <c r="D69" s="265" t="s">
        <v>360</v>
      </c>
      <c r="E69" s="231" t="s">
        <v>283</v>
      </c>
      <c r="F69" s="231" t="s">
        <v>324</v>
      </c>
      <c r="G69" s="233">
        <f>H69+I69+M69</f>
        <v>184220</v>
      </c>
      <c r="H69" s="234">
        <v>15000</v>
      </c>
      <c r="I69" s="235">
        <f t="shared" si="1"/>
        <v>169220</v>
      </c>
      <c r="J69" s="236">
        <v>3422</v>
      </c>
      <c r="K69" s="321"/>
      <c r="L69" s="236">
        <v>165798</v>
      </c>
      <c r="M69" s="237"/>
    </row>
    <row r="70" spans="1:13" ht="14.25" customHeight="1" thickBot="1">
      <c r="A70" s="621" t="s">
        <v>361</v>
      </c>
      <c r="B70" s="622"/>
      <c r="C70" s="622"/>
      <c r="D70" s="622"/>
      <c r="E70" s="622"/>
      <c r="F70" s="623"/>
      <c r="G70" s="322">
        <f aca="true" t="shared" si="8" ref="G70:L70">SUM(G12+G53+G65+G51+G59+G62+G68+G57)</f>
        <v>9723384</v>
      </c>
      <c r="H70" s="322">
        <f t="shared" si="8"/>
        <v>935524</v>
      </c>
      <c r="I70" s="322">
        <f t="shared" si="8"/>
        <v>7646550</v>
      </c>
      <c r="J70" s="322">
        <f t="shared" si="8"/>
        <v>3557968</v>
      </c>
      <c r="K70" s="322">
        <f t="shared" si="8"/>
        <v>3800784</v>
      </c>
      <c r="L70" s="322">
        <f t="shared" si="8"/>
        <v>165798</v>
      </c>
      <c r="M70" s="518">
        <f>SUM(M12+M53+M65+M51+M56+M59+M62+M68+M57)</f>
        <v>1141310</v>
      </c>
    </row>
    <row r="71" ht="10.5" thickTop="1"/>
    <row r="72" spans="1:8" ht="9.75">
      <c r="A72" s="620"/>
      <c r="B72" s="620"/>
      <c r="C72" s="620"/>
      <c r="D72" s="620"/>
      <c r="E72" s="620"/>
      <c r="F72" s="329"/>
      <c r="G72" s="330"/>
      <c r="H72" s="329"/>
    </row>
    <row r="73" spans="1:8" ht="9.75">
      <c r="A73" s="620"/>
      <c r="B73" s="620"/>
      <c r="C73" s="620"/>
      <c r="D73" s="620"/>
      <c r="E73" s="329"/>
      <c r="F73" s="329"/>
      <c r="G73" s="330"/>
      <c r="H73" s="329"/>
    </row>
    <row r="74" spans="1:8" ht="9.75">
      <c r="A74" s="620"/>
      <c r="B74" s="620"/>
      <c r="C74" s="620"/>
      <c r="D74" s="620"/>
      <c r="E74" s="620"/>
      <c r="F74" s="620"/>
      <c r="G74" s="620"/>
      <c r="H74" s="329"/>
    </row>
    <row r="75" spans="1:8" ht="9.75">
      <c r="A75" s="620"/>
      <c r="B75" s="620"/>
      <c r="C75" s="620"/>
      <c r="D75" s="620"/>
      <c r="E75" s="620"/>
      <c r="F75" s="620"/>
      <c r="G75" s="620"/>
      <c r="H75" s="329"/>
    </row>
    <row r="76" spans="1:8" ht="9.75">
      <c r="A76" s="331"/>
      <c r="B76" s="332"/>
      <c r="C76" s="332"/>
      <c r="D76" s="328"/>
      <c r="E76" s="332"/>
      <c r="F76" s="332"/>
      <c r="G76" s="330"/>
      <c r="H76" s="329"/>
    </row>
    <row r="77" spans="1:8" ht="9.75">
      <c r="A77" s="620"/>
      <c r="B77" s="620"/>
      <c r="C77" s="620"/>
      <c r="D77" s="620"/>
      <c r="E77" s="329"/>
      <c r="F77" s="329"/>
      <c r="G77" s="330"/>
      <c r="H77" s="329"/>
    </row>
    <row r="78" spans="1:8" ht="9.75">
      <c r="A78" s="619"/>
      <c r="B78" s="619"/>
      <c r="C78" s="619"/>
      <c r="D78" s="619"/>
      <c r="E78" s="619"/>
      <c r="F78" s="329"/>
      <c r="G78" s="330"/>
      <c r="H78" s="329"/>
    </row>
    <row r="79" spans="1:8" ht="9.75">
      <c r="A79" s="619"/>
      <c r="B79" s="619"/>
      <c r="C79" s="619"/>
      <c r="D79" s="619"/>
      <c r="E79" s="619"/>
      <c r="F79" s="329"/>
      <c r="G79" s="330"/>
      <c r="H79" s="329"/>
    </row>
    <row r="80" spans="1:8" ht="9.75">
      <c r="A80" s="620"/>
      <c r="B80" s="620"/>
      <c r="C80" s="620"/>
      <c r="D80" s="620"/>
      <c r="E80" s="620"/>
      <c r="F80" s="329"/>
      <c r="G80" s="330"/>
      <c r="H80" s="329"/>
    </row>
    <row r="81" spans="1:8" ht="9.75">
      <c r="A81" s="619"/>
      <c r="B81" s="619"/>
      <c r="C81" s="619"/>
      <c r="D81" s="619"/>
      <c r="E81" s="328"/>
      <c r="F81" s="329"/>
      <c r="G81" s="330"/>
      <c r="H81" s="329"/>
    </row>
    <row r="82" spans="1:8" ht="9.75">
      <c r="A82" s="620"/>
      <c r="B82" s="620"/>
      <c r="C82" s="620"/>
      <c r="D82" s="620"/>
      <c r="E82" s="620"/>
      <c r="F82" s="329"/>
      <c r="G82" s="330"/>
      <c r="H82" s="329"/>
    </row>
  </sheetData>
  <mergeCells count="36">
    <mergeCell ref="J1:M1"/>
    <mergeCell ref="E2:I2"/>
    <mergeCell ref="J2:M2"/>
    <mergeCell ref="E3:I3"/>
    <mergeCell ref="J3:M3"/>
    <mergeCell ref="A6:M6"/>
    <mergeCell ref="A7:A11"/>
    <mergeCell ref="B7:B11"/>
    <mergeCell ref="E4:I4"/>
    <mergeCell ref="J4:M4"/>
    <mergeCell ref="H7:H11"/>
    <mergeCell ref="I7:M8"/>
    <mergeCell ref="I9:L9"/>
    <mergeCell ref="M9:M11"/>
    <mergeCell ref="I10:I11"/>
    <mergeCell ref="J10:J11"/>
    <mergeCell ref="K10:K11"/>
    <mergeCell ref="L10:L11"/>
    <mergeCell ref="E66:E67"/>
    <mergeCell ref="A70:F70"/>
    <mergeCell ref="G7:G11"/>
    <mergeCell ref="C7:C11"/>
    <mergeCell ref="D7:D11"/>
    <mergeCell ref="E7:E11"/>
    <mergeCell ref="F7:F11"/>
    <mergeCell ref="F66:F67"/>
    <mergeCell ref="A72:E72"/>
    <mergeCell ref="A73:D73"/>
    <mergeCell ref="A74:G74"/>
    <mergeCell ref="A75:G75"/>
    <mergeCell ref="A81:D81"/>
    <mergeCell ref="A82:E82"/>
    <mergeCell ref="A77:D77"/>
    <mergeCell ref="A78:E78"/>
    <mergeCell ref="A79:E79"/>
    <mergeCell ref="A80:E80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97"/>
  <sheetViews>
    <sheetView workbookViewId="0" topLeftCell="A437">
      <selection activeCell="E293" sqref="E293"/>
    </sheetView>
  </sheetViews>
  <sheetFormatPr defaultColWidth="9.00390625" defaultRowHeight="15" customHeight="1"/>
  <cols>
    <col min="1" max="1" width="5.375" style="1" customWidth="1"/>
    <col min="2" max="2" width="6.00390625" style="151" customWidth="1"/>
    <col min="3" max="3" width="6.75390625" style="3" customWidth="1"/>
    <col min="4" max="4" width="46.00390625" style="1" customWidth="1"/>
    <col min="5" max="5" width="21.625" style="144" customWidth="1"/>
    <col min="6" max="6" width="5.875" style="1" customWidth="1"/>
    <col min="7" max="7" width="4.00390625" style="1" customWidth="1"/>
    <col min="8" max="8" width="5.125" style="1" customWidth="1"/>
    <col min="9" max="9" width="3.125" style="1" customWidth="1"/>
    <col min="10" max="10" width="4.75390625" style="1" customWidth="1"/>
    <col min="11" max="11" width="4.625" style="1" customWidth="1"/>
    <col min="12" max="12" width="3.75390625" style="1" customWidth="1"/>
    <col min="13" max="13" width="6.125" style="1" customWidth="1"/>
    <col min="14" max="16384" width="9.125" style="1" customWidth="1"/>
  </cols>
  <sheetData>
    <row r="1" spans="1:5" ht="15" customHeight="1">
      <c r="A1" s="664"/>
      <c r="B1" s="664"/>
      <c r="C1" s="664"/>
      <c r="D1" s="664"/>
      <c r="E1" s="166" t="s">
        <v>222</v>
      </c>
    </row>
    <row r="2" spans="1:5" ht="15" customHeight="1">
      <c r="A2" s="665"/>
      <c r="B2" s="665"/>
      <c r="C2" s="665"/>
      <c r="D2" s="665"/>
      <c r="E2" s="166" t="s">
        <v>534</v>
      </c>
    </row>
    <row r="3" spans="1:5" ht="15" customHeight="1">
      <c r="A3" s="150"/>
      <c r="B3" s="150"/>
      <c r="C3" s="150"/>
      <c r="D3" s="150"/>
      <c r="E3" s="166" t="s">
        <v>149</v>
      </c>
    </row>
    <row r="4" spans="1:5" ht="15" customHeight="1">
      <c r="A4" s="666"/>
      <c r="B4" s="666"/>
      <c r="C4" s="666"/>
      <c r="D4" s="666"/>
      <c r="E4" s="166" t="s">
        <v>535</v>
      </c>
    </row>
    <row r="6" spans="1:5" ht="15" customHeight="1" thickBot="1">
      <c r="A6" s="667" t="s">
        <v>311</v>
      </c>
      <c r="B6" s="667"/>
      <c r="C6" s="667"/>
      <c r="D6" s="667"/>
      <c r="E6" s="668"/>
    </row>
    <row r="7" spans="1:5" s="2" customFormat="1" ht="21" customHeight="1" thickTop="1">
      <c r="A7" s="175" t="s">
        <v>4</v>
      </c>
      <c r="B7" s="176" t="s">
        <v>132</v>
      </c>
      <c r="C7" s="177" t="s">
        <v>6</v>
      </c>
      <c r="D7" s="177" t="s">
        <v>7</v>
      </c>
      <c r="E7" s="178" t="s">
        <v>317</v>
      </c>
    </row>
    <row r="8" spans="1:5" ht="15" customHeight="1">
      <c r="A8" s="575" t="s">
        <v>194</v>
      </c>
      <c r="B8" s="158"/>
      <c r="C8" s="23"/>
      <c r="D8" s="169" t="s">
        <v>13</v>
      </c>
      <c r="E8" s="170">
        <f>SUM(E9+E11)</f>
        <v>70000</v>
      </c>
    </row>
    <row r="9" spans="1:5" ht="18" customHeight="1">
      <c r="A9" s="576"/>
      <c r="B9" s="663" t="s">
        <v>195</v>
      </c>
      <c r="C9" s="10"/>
      <c r="D9" s="14" t="s">
        <v>14</v>
      </c>
      <c r="E9" s="128">
        <f>SUM(E10)</f>
        <v>25000</v>
      </c>
    </row>
    <row r="10" spans="1:5" ht="15" customHeight="1">
      <c r="A10" s="576"/>
      <c r="B10" s="663"/>
      <c r="C10" s="10">
        <v>4300</v>
      </c>
      <c r="D10" s="15" t="s">
        <v>42</v>
      </c>
      <c r="E10" s="126">
        <v>25000</v>
      </c>
    </row>
    <row r="11" spans="1:5" ht="15" customHeight="1">
      <c r="A11" s="47"/>
      <c r="B11" s="154" t="s">
        <v>503</v>
      </c>
      <c r="C11" s="10"/>
      <c r="D11" s="14" t="s">
        <v>94</v>
      </c>
      <c r="E11" s="128">
        <f>SUM(E12:E14)</f>
        <v>45000</v>
      </c>
    </row>
    <row r="12" spans="1:5" ht="15" customHeight="1">
      <c r="A12" s="47"/>
      <c r="B12" s="155"/>
      <c r="C12" s="10">
        <v>3020</v>
      </c>
      <c r="D12" s="15" t="s">
        <v>67</v>
      </c>
      <c r="E12" s="126">
        <v>10000</v>
      </c>
    </row>
    <row r="13" spans="1:5" ht="15" customHeight="1">
      <c r="A13" s="47"/>
      <c r="B13" s="155"/>
      <c r="C13" s="10">
        <v>4210</v>
      </c>
      <c r="D13" s="15" t="s">
        <v>47</v>
      </c>
      <c r="E13" s="126">
        <v>10000</v>
      </c>
    </row>
    <row r="14" spans="1:5" ht="15" customHeight="1">
      <c r="A14" s="89"/>
      <c r="B14" s="157"/>
      <c r="C14" s="10">
        <v>4300</v>
      </c>
      <c r="D14" s="17" t="s">
        <v>187</v>
      </c>
      <c r="E14" s="126">
        <v>25000</v>
      </c>
    </row>
    <row r="15" spans="1:5" ht="12.75" customHeight="1">
      <c r="A15" s="567" t="s">
        <v>196</v>
      </c>
      <c r="B15" s="152"/>
      <c r="C15" s="10"/>
      <c r="D15" s="16" t="s">
        <v>77</v>
      </c>
      <c r="E15" s="127">
        <f>E16+E18</f>
        <v>236230</v>
      </c>
    </row>
    <row r="16" spans="1:5" ht="15" customHeight="1">
      <c r="A16" s="567"/>
      <c r="B16" s="154" t="s">
        <v>201</v>
      </c>
      <c r="C16" s="10"/>
      <c r="D16" s="14" t="s">
        <v>202</v>
      </c>
      <c r="E16" s="128">
        <f>SUM(E17)</f>
        <v>183230</v>
      </c>
    </row>
    <row r="17" spans="1:5" ht="13.5" customHeight="1">
      <c r="A17" s="567"/>
      <c r="B17" s="158"/>
      <c r="C17" s="10">
        <v>3030</v>
      </c>
      <c r="D17" s="15" t="s">
        <v>63</v>
      </c>
      <c r="E17" s="126">
        <v>183230</v>
      </c>
    </row>
    <row r="18" spans="1:5" ht="15" customHeight="1">
      <c r="A18" s="567"/>
      <c r="B18" s="663" t="s">
        <v>197</v>
      </c>
      <c r="C18" s="10"/>
      <c r="D18" s="14" t="s">
        <v>78</v>
      </c>
      <c r="E18" s="128">
        <f>SUM(E19:E20)</f>
        <v>53000</v>
      </c>
    </row>
    <row r="19" spans="1:5" ht="15" customHeight="1">
      <c r="A19" s="567"/>
      <c r="B19" s="663"/>
      <c r="C19" s="10">
        <v>4210</v>
      </c>
      <c r="D19" s="15" t="s">
        <v>47</v>
      </c>
      <c r="E19" s="126">
        <v>1000</v>
      </c>
    </row>
    <row r="20" spans="1:5" ht="15" customHeight="1">
      <c r="A20" s="567"/>
      <c r="B20" s="663"/>
      <c r="C20" s="10">
        <v>4300</v>
      </c>
      <c r="D20" s="15" t="s">
        <v>42</v>
      </c>
      <c r="E20" s="126">
        <v>52000</v>
      </c>
    </row>
    <row r="21" spans="1:5" ht="17.25" customHeight="1">
      <c r="A21" s="46">
        <v>600</v>
      </c>
      <c r="B21" s="152"/>
      <c r="C21" s="10"/>
      <c r="D21" s="16" t="s">
        <v>189</v>
      </c>
      <c r="E21" s="127">
        <f>SUM(E22)</f>
        <v>7170758</v>
      </c>
    </row>
    <row r="22" spans="1:5" ht="14.25" customHeight="1">
      <c r="A22" s="571"/>
      <c r="B22" s="661">
        <v>60014</v>
      </c>
      <c r="C22" s="10"/>
      <c r="D22" s="14" t="s">
        <v>35</v>
      </c>
      <c r="E22" s="128">
        <f>SUM(E23:E38)</f>
        <v>7170758</v>
      </c>
    </row>
    <row r="23" spans="1:5" ht="25.5" customHeight="1">
      <c r="A23" s="571"/>
      <c r="B23" s="662"/>
      <c r="C23" s="26">
        <v>2310</v>
      </c>
      <c r="D23" s="15" t="s">
        <v>274</v>
      </c>
      <c r="E23" s="145">
        <v>199215</v>
      </c>
    </row>
    <row r="24" spans="1:5" ht="12.75" customHeight="1">
      <c r="A24" s="571"/>
      <c r="B24" s="662"/>
      <c r="C24" s="28"/>
      <c r="D24" s="15" t="s">
        <v>364</v>
      </c>
      <c r="E24" s="145"/>
    </row>
    <row r="25" spans="1:5" ht="15" customHeight="1">
      <c r="A25" s="571"/>
      <c r="B25" s="662"/>
      <c r="C25" s="28"/>
      <c r="D25" s="15" t="s">
        <v>365</v>
      </c>
      <c r="E25" s="145"/>
    </row>
    <row r="26" spans="1:5" ht="12.75" customHeight="1">
      <c r="A26" s="571"/>
      <c r="B26" s="662"/>
      <c r="C26" s="28"/>
      <c r="D26" s="15" t="s">
        <v>366</v>
      </c>
      <c r="E26" s="145"/>
    </row>
    <row r="27" spans="1:5" ht="13.5" customHeight="1">
      <c r="A27" s="571"/>
      <c r="B27" s="662"/>
      <c r="C27" s="28"/>
      <c r="D27" s="15" t="s">
        <v>367</v>
      </c>
      <c r="E27" s="145"/>
    </row>
    <row r="28" spans="1:5" ht="14.25" customHeight="1">
      <c r="A28" s="571"/>
      <c r="B28" s="662"/>
      <c r="C28" s="23"/>
      <c r="D28" s="15" t="s">
        <v>368</v>
      </c>
      <c r="E28" s="145"/>
    </row>
    <row r="29" spans="1:5" ht="15" customHeight="1">
      <c r="A29" s="571"/>
      <c r="B29" s="662"/>
      <c r="C29" s="10">
        <v>4210</v>
      </c>
      <c r="D29" s="15" t="s">
        <v>47</v>
      </c>
      <c r="E29" s="145">
        <v>16000</v>
      </c>
    </row>
    <row r="30" spans="1:5" ht="15" customHeight="1">
      <c r="A30" s="571"/>
      <c r="B30" s="662"/>
      <c r="C30" s="10">
        <v>4260</v>
      </c>
      <c r="D30" s="15" t="s">
        <v>48</v>
      </c>
      <c r="E30" s="145">
        <v>8000</v>
      </c>
    </row>
    <row r="31" spans="1:5" ht="15" customHeight="1">
      <c r="A31" s="571"/>
      <c r="B31" s="662"/>
      <c r="C31" s="10">
        <v>4270</v>
      </c>
      <c r="D31" s="15" t="s">
        <v>56</v>
      </c>
      <c r="E31" s="145">
        <v>422000</v>
      </c>
    </row>
    <row r="32" spans="1:5" ht="15.75" customHeight="1">
      <c r="A32" s="571"/>
      <c r="B32" s="662"/>
      <c r="C32" s="10">
        <v>4300</v>
      </c>
      <c r="D32" s="17" t="s">
        <v>187</v>
      </c>
      <c r="E32" s="145">
        <v>284500</v>
      </c>
    </row>
    <row r="33" spans="1:5" ht="15.75" customHeight="1">
      <c r="A33" s="571"/>
      <c r="B33" s="662"/>
      <c r="C33" s="10">
        <v>4430</v>
      </c>
      <c r="D33" s="17" t="s">
        <v>188</v>
      </c>
      <c r="E33" s="145">
        <v>1000</v>
      </c>
    </row>
    <row r="34" spans="1:5" ht="15" customHeight="1">
      <c r="A34" s="571"/>
      <c r="B34" s="662"/>
      <c r="C34" s="10">
        <v>6050</v>
      </c>
      <c r="D34" s="15" t="s">
        <v>72</v>
      </c>
      <c r="E34" s="145">
        <v>3350808</v>
      </c>
    </row>
    <row r="35" spans="1:5" ht="15" customHeight="1">
      <c r="A35" s="49"/>
      <c r="B35" s="155"/>
      <c r="C35" s="10">
        <v>6058</v>
      </c>
      <c r="D35" s="15" t="s">
        <v>369</v>
      </c>
      <c r="E35" s="145">
        <v>1781900</v>
      </c>
    </row>
    <row r="36" spans="1:5" ht="15" customHeight="1">
      <c r="A36" s="49"/>
      <c r="B36" s="155"/>
      <c r="C36" s="10">
        <v>6059</v>
      </c>
      <c r="D36" s="15" t="s">
        <v>370</v>
      </c>
      <c r="E36" s="145">
        <v>947285</v>
      </c>
    </row>
    <row r="37" spans="1:5" ht="15" customHeight="1">
      <c r="A37" s="49"/>
      <c r="B37" s="155"/>
      <c r="C37" s="10">
        <v>6060</v>
      </c>
      <c r="D37" s="15" t="s">
        <v>143</v>
      </c>
      <c r="E37" s="145">
        <v>55000</v>
      </c>
    </row>
    <row r="38" spans="1:5" ht="24" customHeight="1">
      <c r="A38" s="156"/>
      <c r="B38" s="157"/>
      <c r="C38" s="10">
        <v>6610</v>
      </c>
      <c r="D38" s="15" t="s">
        <v>264</v>
      </c>
      <c r="E38" s="145">
        <v>105050</v>
      </c>
    </row>
    <row r="39" spans="1:5" ht="15" customHeight="1">
      <c r="A39" s="578">
        <v>700</v>
      </c>
      <c r="B39" s="152"/>
      <c r="C39" s="10"/>
      <c r="D39" s="16" t="s">
        <v>16</v>
      </c>
      <c r="E39" s="127">
        <f>SUM(E40)</f>
        <v>64000</v>
      </c>
    </row>
    <row r="40" spans="1:5" ht="15.75" customHeight="1">
      <c r="A40" s="579"/>
      <c r="B40" s="572">
        <v>70005</v>
      </c>
      <c r="C40" s="10"/>
      <c r="D40" s="14" t="s">
        <v>17</v>
      </c>
      <c r="E40" s="128">
        <f>SUM(E41:E47)</f>
        <v>64000</v>
      </c>
    </row>
    <row r="41" spans="1:5" ht="15" customHeight="1">
      <c r="A41" s="579"/>
      <c r="B41" s="573"/>
      <c r="C41" s="26">
        <v>4300</v>
      </c>
      <c r="D41" s="15" t="s">
        <v>42</v>
      </c>
      <c r="E41" s="145">
        <v>9500</v>
      </c>
    </row>
    <row r="42" spans="1:5" ht="24" customHeight="1">
      <c r="A42" s="19"/>
      <c r="B42" s="94"/>
      <c r="C42" s="28"/>
      <c r="D42" s="15" t="s">
        <v>432</v>
      </c>
      <c r="E42" s="145"/>
    </row>
    <row r="43" spans="1:5" ht="15" customHeight="1">
      <c r="A43" s="19"/>
      <c r="B43" s="94"/>
      <c r="C43" s="23"/>
      <c r="D43" s="15" t="s">
        <v>423</v>
      </c>
      <c r="E43" s="145"/>
    </row>
    <row r="44" spans="1:5" ht="15" customHeight="1">
      <c r="A44" s="19"/>
      <c r="B44" s="94"/>
      <c r="C44" s="26">
        <v>4430</v>
      </c>
      <c r="D44" s="15" t="s">
        <v>50</v>
      </c>
      <c r="E44" s="145">
        <v>11500</v>
      </c>
    </row>
    <row r="45" spans="1:5" ht="15" customHeight="1">
      <c r="A45" s="19"/>
      <c r="B45" s="94"/>
      <c r="C45" s="28"/>
      <c r="D45" s="15" t="s">
        <v>378</v>
      </c>
      <c r="E45" s="145"/>
    </row>
    <row r="46" spans="1:5" ht="15" customHeight="1">
      <c r="A46" s="19"/>
      <c r="B46" s="94"/>
      <c r="C46" s="23"/>
      <c r="D46" s="15" t="s">
        <v>422</v>
      </c>
      <c r="E46" s="145"/>
    </row>
    <row r="47" spans="1:5" ht="12" customHeight="1">
      <c r="A47" s="19"/>
      <c r="B47" s="94"/>
      <c r="C47" s="26">
        <v>4590</v>
      </c>
      <c r="D47" s="15" t="s">
        <v>265</v>
      </c>
      <c r="E47" s="145">
        <v>43000</v>
      </c>
    </row>
    <row r="48" spans="1:5" ht="12" customHeight="1">
      <c r="A48" s="21"/>
      <c r="B48" s="50"/>
      <c r="C48" s="23"/>
      <c r="D48" s="15" t="s">
        <v>421</v>
      </c>
      <c r="E48" s="145"/>
    </row>
    <row r="49" spans="1:5" ht="12" customHeight="1">
      <c r="A49" s="9"/>
      <c r="B49" s="43"/>
      <c r="C49" s="10"/>
      <c r="D49" s="15" t="s">
        <v>433</v>
      </c>
      <c r="E49" s="145"/>
    </row>
    <row r="50" spans="1:5" ht="15" customHeight="1">
      <c r="A50" s="18">
        <v>710</v>
      </c>
      <c r="B50" s="152"/>
      <c r="C50" s="10"/>
      <c r="D50" s="16" t="s">
        <v>19</v>
      </c>
      <c r="E50" s="127">
        <f>SUM(E51+E53+E55)</f>
        <v>242000</v>
      </c>
    </row>
    <row r="51" spans="1:5" ht="15.75" customHeight="1">
      <c r="A51" s="19"/>
      <c r="B51" s="48">
        <v>71013</v>
      </c>
      <c r="C51" s="10"/>
      <c r="D51" s="14" t="s">
        <v>203</v>
      </c>
      <c r="E51" s="128">
        <f>SUM(E52)</f>
        <v>30000</v>
      </c>
    </row>
    <row r="52" spans="1:5" ht="17.25" customHeight="1">
      <c r="A52" s="19"/>
      <c r="B52" s="50"/>
      <c r="C52" s="10">
        <v>4300</v>
      </c>
      <c r="D52" s="15" t="s">
        <v>42</v>
      </c>
      <c r="E52" s="145">
        <v>30000</v>
      </c>
    </row>
    <row r="53" spans="1:5" ht="15.75" customHeight="1">
      <c r="A53" s="19"/>
      <c r="B53" s="48">
        <v>71014</v>
      </c>
      <c r="C53" s="10"/>
      <c r="D53" s="14" t="s">
        <v>21</v>
      </c>
      <c r="E53" s="128">
        <f>SUM(E54)</f>
        <v>45000</v>
      </c>
    </row>
    <row r="54" spans="1:5" ht="14.25" customHeight="1">
      <c r="A54" s="19"/>
      <c r="B54" s="50"/>
      <c r="C54" s="10">
        <v>4300</v>
      </c>
      <c r="D54" s="15" t="s">
        <v>54</v>
      </c>
      <c r="E54" s="145">
        <v>45000</v>
      </c>
    </row>
    <row r="55" spans="1:5" ht="15" customHeight="1">
      <c r="A55" s="19"/>
      <c r="B55" s="48">
        <v>71015</v>
      </c>
      <c r="C55" s="10"/>
      <c r="D55" s="14" t="s">
        <v>22</v>
      </c>
      <c r="E55" s="128">
        <f>SUM(E56:E69)</f>
        <v>167000</v>
      </c>
    </row>
    <row r="56" spans="1:5" ht="15" customHeight="1">
      <c r="A56" s="19"/>
      <c r="B56" s="94"/>
      <c r="C56" s="10">
        <v>4010</v>
      </c>
      <c r="D56" s="15" t="s">
        <v>43</v>
      </c>
      <c r="E56" s="145">
        <v>65922</v>
      </c>
    </row>
    <row r="57" spans="1:5" ht="15" customHeight="1">
      <c r="A57" s="19"/>
      <c r="B57" s="94"/>
      <c r="C57" s="10">
        <v>4020</v>
      </c>
      <c r="D57" s="15" t="s">
        <v>266</v>
      </c>
      <c r="E57" s="145">
        <v>33696</v>
      </c>
    </row>
    <row r="58" spans="1:5" ht="15" customHeight="1">
      <c r="A58" s="19"/>
      <c r="B58" s="94"/>
      <c r="C58" s="10">
        <v>4040</v>
      </c>
      <c r="D58" s="15" t="s">
        <v>55</v>
      </c>
      <c r="E58" s="145">
        <v>7999</v>
      </c>
    </row>
    <row r="59" spans="1:5" ht="15" customHeight="1">
      <c r="A59" s="19"/>
      <c r="B59" s="94"/>
      <c r="C59" s="10">
        <v>4110</v>
      </c>
      <c r="D59" s="15" t="s">
        <v>45</v>
      </c>
      <c r="E59" s="145">
        <v>19576</v>
      </c>
    </row>
    <row r="60" spans="1:5" ht="15" customHeight="1">
      <c r="A60" s="19"/>
      <c r="B60" s="94"/>
      <c r="C60" s="10">
        <v>4120</v>
      </c>
      <c r="D60" s="15" t="s">
        <v>46</v>
      </c>
      <c r="E60" s="145">
        <v>2637</v>
      </c>
    </row>
    <row r="61" spans="1:5" ht="15" customHeight="1">
      <c r="A61" s="19"/>
      <c r="B61" s="94"/>
      <c r="C61" s="10">
        <v>4210</v>
      </c>
      <c r="D61" s="15" t="s">
        <v>47</v>
      </c>
      <c r="E61" s="145">
        <v>4400</v>
      </c>
    </row>
    <row r="62" spans="1:5" ht="15" customHeight="1">
      <c r="A62" s="19"/>
      <c r="B62" s="94"/>
      <c r="C62" s="26">
        <v>4260</v>
      </c>
      <c r="D62" s="34" t="s">
        <v>48</v>
      </c>
      <c r="E62" s="145">
        <v>1000</v>
      </c>
    </row>
    <row r="63" spans="1:5" ht="15" customHeight="1">
      <c r="A63" s="19"/>
      <c r="B63" s="94"/>
      <c r="C63" s="26">
        <v>4270</v>
      </c>
      <c r="D63" s="34" t="s">
        <v>56</v>
      </c>
      <c r="E63" s="145">
        <v>600</v>
      </c>
    </row>
    <row r="64" spans="1:5" ht="15" customHeight="1">
      <c r="A64" s="19"/>
      <c r="B64" s="94"/>
      <c r="C64" s="26">
        <v>4280</v>
      </c>
      <c r="D64" s="34" t="s">
        <v>81</v>
      </c>
      <c r="E64" s="145">
        <v>100</v>
      </c>
    </row>
    <row r="65" spans="1:5" ht="15" customHeight="1">
      <c r="A65" s="19"/>
      <c r="B65" s="94"/>
      <c r="C65" s="26">
        <v>4300</v>
      </c>
      <c r="D65" s="34" t="s">
        <v>42</v>
      </c>
      <c r="E65" s="145">
        <v>19292</v>
      </c>
    </row>
    <row r="66" spans="1:5" ht="15" customHeight="1">
      <c r="A66" s="19"/>
      <c r="B66" s="94"/>
      <c r="C66" s="10">
        <v>4410</v>
      </c>
      <c r="D66" s="15" t="s">
        <v>49</v>
      </c>
      <c r="E66" s="145">
        <v>500</v>
      </c>
    </row>
    <row r="67" spans="1:5" ht="15" customHeight="1">
      <c r="A67" s="19"/>
      <c r="B67" s="94"/>
      <c r="C67" s="10">
        <v>4430</v>
      </c>
      <c r="D67" s="15" t="s">
        <v>50</v>
      </c>
      <c r="E67" s="145">
        <v>800</v>
      </c>
    </row>
    <row r="68" spans="1:5" ht="15" customHeight="1">
      <c r="A68" s="19"/>
      <c r="B68" s="94"/>
      <c r="C68" s="10">
        <v>4440</v>
      </c>
      <c r="D68" s="15" t="s">
        <v>51</v>
      </c>
      <c r="E68" s="145">
        <v>3478</v>
      </c>
    </row>
    <row r="69" spans="1:5" ht="15" customHeight="1">
      <c r="A69" s="21"/>
      <c r="B69" s="50"/>
      <c r="C69" s="10">
        <v>6060</v>
      </c>
      <c r="D69" s="15" t="s">
        <v>143</v>
      </c>
      <c r="E69" s="145">
        <v>7000</v>
      </c>
    </row>
    <row r="70" spans="1:5" ht="15" customHeight="1">
      <c r="A70" s="18">
        <v>750</v>
      </c>
      <c r="B70" s="152"/>
      <c r="C70" s="10"/>
      <c r="D70" s="16" t="s">
        <v>23</v>
      </c>
      <c r="E70" s="127">
        <f>E71+E76+E83+E106+E114</f>
        <v>5357984</v>
      </c>
    </row>
    <row r="71" spans="1:5" ht="14.25" customHeight="1">
      <c r="A71" s="19"/>
      <c r="B71" s="154">
        <v>75011</v>
      </c>
      <c r="C71" s="10"/>
      <c r="D71" s="14" t="s">
        <v>24</v>
      </c>
      <c r="E71" s="128">
        <f>SUM(E72:E75)</f>
        <v>151513</v>
      </c>
    </row>
    <row r="72" spans="1:5" ht="15" customHeight="1">
      <c r="A72" s="19"/>
      <c r="B72" s="155"/>
      <c r="C72" s="10">
        <v>4010</v>
      </c>
      <c r="D72" s="15" t="s">
        <v>58</v>
      </c>
      <c r="E72" s="126">
        <v>116280</v>
      </c>
    </row>
    <row r="73" spans="1:5" ht="15" customHeight="1">
      <c r="A73" s="19"/>
      <c r="B73" s="155"/>
      <c r="C73" s="10">
        <v>4040</v>
      </c>
      <c r="D73" s="15" t="s">
        <v>44</v>
      </c>
      <c r="E73" s="126">
        <v>10318</v>
      </c>
    </row>
    <row r="74" spans="1:5" ht="15" customHeight="1">
      <c r="A74" s="19"/>
      <c r="B74" s="155"/>
      <c r="C74" s="10">
        <v>4110</v>
      </c>
      <c r="D74" s="15" t="s">
        <v>45</v>
      </c>
      <c r="E74" s="126">
        <v>21813</v>
      </c>
    </row>
    <row r="75" spans="1:5" ht="15" customHeight="1">
      <c r="A75" s="19"/>
      <c r="B75" s="157"/>
      <c r="C75" s="10">
        <v>4120</v>
      </c>
      <c r="D75" s="15" t="s">
        <v>46</v>
      </c>
      <c r="E75" s="126">
        <v>3102</v>
      </c>
    </row>
    <row r="76" spans="1:5" ht="17.25" customHeight="1">
      <c r="A76" s="19"/>
      <c r="B76" s="154">
        <v>75019</v>
      </c>
      <c r="C76" s="10"/>
      <c r="D76" s="14" t="s">
        <v>79</v>
      </c>
      <c r="E76" s="128">
        <f>SUM(E77:E82)</f>
        <v>206037</v>
      </c>
    </row>
    <row r="77" spans="1:5" ht="13.5" customHeight="1">
      <c r="A77" s="19"/>
      <c r="B77" s="155"/>
      <c r="C77" s="10">
        <v>3030</v>
      </c>
      <c r="D77" s="15" t="s">
        <v>75</v>
      </c>
      <c r="E77" s="126">
        <v>176937</v>
      </c>
    </row>
    <row r="78" spans="1:5" ht="15" customHeight="1">
      <c r="A78" s="19"/>
      <c r="B78" s="155"/>
      <c r="C78" s="10">
        <v>4210</v>
      </c>
      <c r="D78" s="15" t="s">
        <v>47</v>
      </c>
      <c r="E78" s="126">
        <v>18600</v>
      </c>
    </row>
    <row r="79" spans="1:5" ht="15" customHeight="1">
      <c r="A79" s="19"/>
      <c r="B79" s="155"/>
      <c r="C79" s="10">
        <v>4270</v>
      </c>
      <c r="D79" s="15" t="s">
        <v>56</v>
      </c>
      <c r="E79" s="126">
        <v>1300</v>
      </c>
    </row>
    <row r="80" spans="1:5" ht="15" customHeight="1">
      <c r="A80" s="19"/>
      <c r="B80" s="155"/>
      <c r="C80" s="10">
        <v>4300</v>
      </c>
      <c r="D80" s="15" t="s">
        <v>42</v>
      </c>
      <c r="E80" s="126">
        <v>5200</v>
      </c>
    </row>
    <row r="81" spans="1:5" ht="15" customHeight="1">
      <c r="A81" s="19"/>
      <c r="B81" s="155"/>
      <c r="C81" s="10">
        <v>4410</v>
      </c>
      <c r="D81" s="15" t="s">
        <v>49</v>
      </c>
      <c r="E81" s="126">
        <v>2000</v>
      </c>
    </row>
    <row r="82" spans="1:5" ht="15" customHeight="1">
      <c r="A82" s="19"/>
      <c r="B82" s="155"/>
      <c r="C82" s="10">
        <v>4420</v>
      </c>
      <c r="D82" s="15" t="s">
        <v>80</v>
      </c>
      <c r="E82" s="126">
        <v>2000</v>
      </c>
    </row>
    <row r="83" spans="1:5" ht="14.25" customHeight="1">
      <c r="A83" s="19"/>
      <c r="B83" s="48">
        <v>75020</v>
      </c>
      <c r="C83" s="10"/>
      <c r="D83" s="14" t="s">
        <v>36</v>
      </c>
      <c r="E83" s="128">
        <f>SUM(E85:E105)</f>
        <v>4898639</v>
      </c>
    </row>
    <row r="84" spans="1:5" ht="14.25" customHeight="1">
      <c r="A84" s="19"/>
      <c r="B84" s="94"/>
      <c r="C84" s="10">
        <v>3020</v>
      </c>
      <c r="D84" s="15" t="s">
        <v>67</v>
      </c>
      <c r="E84" s="126">
        <v>21164</v>
      </c>
    </row>
    <row r="85" spans="1:5" ht="15" customHeight="1">
      <c r="A85" s="19"/>
      <c r="B85" s="94"/>
      <c r="C85" s="10">
        <v>4010</v>
      </c>
      <c r="D85" s="15" t="s">
        <v>43</v>
      </c>
      <c r="E85" s="126">
        <v>2427570</v>
      </c>
    </row>
    <row r="86" spans="1:5" ht="15" customHeight="1">
      <c r="A86" s="19"/>
      <c r="B86" s="94"/>
      <c r="C86" s="10"/>
      <c r="D86" s="15" t="s">
        <v>434</v>
      </c>
      <c r="E86" s="126"/>
    </row>
    <row r="87" spans="1:5" ht="15" customHeight="1">
      <c r="A87" s="19"/>
      <c r="B87" s="94"/>
      <c r="C87" s="10">
        <v>4040</v>
      </c>
      <c r="D87" s="15" t="s">
        <v>55</v>
      </c>
      <c r="E87" s="126">
        <v>145767</v>
      </c>
    </row>
    <row r="88" spans="1:5" ht="15" customHeight="1">
      <c r="A88" s="19"/>
      <c r="B88" s="94"/>
      <c r="C88" s="10">
        <v>4110</v>
      </c>
      <c r="D88" s="15" t="s">
        <v>45</v>
      </c>
      <c r="E88" s="126">
        <v>453786</v>
      </c>
    </row>
    <row r="89" spans="1:5" ht="15" customHeight="1">
      <c r="A89" s="19"/>
      <c r="B89" s="94"/>
      <c r="C89" s="10">
        <v>4120</v>
      </c>
      <c r="D89" s="15" t="s">
        <v>46</v>
      </c>
      <c r="E89" s="126">
        <v>64525</v>
      </c>
    </row>
    <row r="90" spans="1:5" ht="15" customHeight="1">
      <c r="A90" s="19"/>
      <c r="B90" s="94"/>
      <c r="C90" s="10">
        <v>4140</v>
      </c>
      <c r="D90" s="15" t="s">
        <v>199</v>
      </c>
      <c r="E90" s="126">
        <v>24000</v>
      </c>
    </row>
    <row r="91" spans="1:5" ht="15" customHeight="1">
      <c r="A91" s="19"/>
      <c r="B91" s="94"/>
      <c r="C91" s="10">
        <v>4170</v>
      </c>
      <c r="D91" s="15" t="s">
        <v>314</v>
      </c>
      <c r="E91" s="126">
        <v>82361</v>
      </c>
    </row>
    <row r="92" spans="1:5" ht="15" customHeight="1">
      <c r="A92" s="19"/>
      <c r="B92" s="94"/>
      <c r="C92" s="10">
        <v>4210</v>
      </c>
      <c r="D92" s="17" t="s">
        <v>145</v>
      </c>
      <c r="E92" s="126">
        <v>794163</v>
      </c>
    </row>
    <row r="93" spans="1:5" ht="15" customHeight="1">
      <c r="A93" s="19"/>
      <c r="B93" s="94"/>
      <c r="C93" s="10">
        <v>4260</v>
      </c>
      <c r="D93" s="17" t="s">
        <v>127</v>
      </c>
      <c r="E93" s="126">
        <v>55000</v>
      </c>
    </row>
    <row r="94" spans="1:5" ht="15" customHeight="1">
      <c r="A94" s="19"/>
      <c r="B94" s="94"/>
      <c r="C94" s="10">
        <v>4270</v>
      </c>
      <c r="D94" s="15" t="s">
        <v>56</v>
      </c>
      <c r="E94" s="126">
        <v>18600</v>
      </c>
    </row>
    <row r="95" spans="1:5" ht="15" customHeight="1">
      <c r="A95" s="19"/>
      <c r="B95" s="94"/>
      <c r="C95" s="10">
        <v>4280</v>
      </c>
      <c r="D95" s="15" t="s">
        <v>81</v>
      </c>
      <c r="E95" s="126">
        <v>5000</v>
      </c>
    </row>
    <row r="96" spans="1:5" ht="16.5" customHeight="1">
      <c r="A96" s="21"/>
      <c r="B96" s="50"/>
      <c r="C96" s="10">
        <v>4300</v>
      </c>
      <c r="D96" s="17" t="s">
        <v>138</v>
      </c>
      <c r="E96" s="126">
        <v>565506</v>
      </c>
    </row>
    <row r="97" spans="1:5" ht="16.5" customHeight="1">
      <c r="A97" s="18"/>
      <c r="B97" s="48"/>
      <c r="C97" s="10">
        <v>4350</v>
      </c>
      <c r="D97" s="17" t="s">
        <v>315</v>
      </c>
      <c r="E97" s="126">
        <v>10900</v>
      </c>
    </row>
    <row r="98" spans="1:5" ht="15" customHeight="1">
      <c r="A98" s="19"/>
      <c r="B98" s="94"/>
      <c r="C98" s="10">
        <v>4410</v>
      </c>
      <c r="D98" s="15" t="s">
        <v>49</v>
      </c>
      <c r="E98" s="126">
        <v>9000</v>
      </c>
    </row>
    <row r="99" spans="1:5" ht="15" customHeight="1">
      <c r="A99" s="19"/>
      <c r="B99" s="94"/>
      <c r="C99" s="10">
        <v>4420</v>
      </c>
      <c r="D99" s="15" t="s">
        <v>80</v>
      </c>
      <c r="E99" s="126">
        <v>3000</v>
      </c>
    </row>
    <row r="100" spans="1:5" ht="15" customHeight="1">
      <c r="A100" s="19"/>
      <c r="B100" s="94"/>
      <c r="C100" s="10">
        <v>4430</v>
      </c>
      <c r="D100" s="15" t="s">
        <v>50</v>
      </c>
      <c r="E100" s="126">
        <v>27225</v>
      </c>
    </row>
    <row r="101" spans="1:5" ht="15" customHeight="1">
      <c r="A101" s="19"/>
      <c r="B101" s="94"/>
      <c r="C101" s="10">
        <v>4440</v>
      </c>
      <c r="D101" s="15" t="s">
        <v>51</v>
      </c>
      <c r="E101" s="126">
        <v>67936</v>
      </c>
    </row>
    <row r="102" spans="1:5" ht="15" customHeight="1">
      <c r="A102" s="19"/>
      <c r="B102" s="94"/>
      <c r="C102" s="10">
        <v>4580</v>
      </c>
      <c r="D102" s="15" t="s">
        <v>128</v>
      </c>
      <c r="E102" s="126">
        <v>1200</v>
      </c>
    </row>
    <row r="103" spans="1:5" ht="14.25" customHeight="1">
      <c r="A103" s="19"/>
      <c r="B103" s="94"/>
      <c r="C103" s="10">
        <v>4610</v>
      </c>
      <c r="D103" s="15" t="s">
        <v>259</v>
      </c>
      <c r="E103" s="126">
        <v>4000</v>
      </c>
    </row>
    <row r="104" spans="1:5" ht="12" customHeight="1">
      <c r="A104" s="19"/>
      <c r="B104" s="94"/>
      <c r="C104" s="10">
        <v>6050</v>
      </c>
      <c r="D104" s="15" t="s">
        <v>72</v>
      </c>
      <c r="E104" s="126">
        <v>39000</v>
      </c>
    </row>
    <row r="105" spans="1:5" ht="15" customHeight="1">
      <c r="A105" s="19"/>
      <c r="B105" s="94"/>
      <c r="C105" s="10">
        <v>6060</v>
      </c>
      <c r="D105" s="15" t="s">
        <v>143</v>
      </c>
      <c r="E105" s="126">
        <v>100100</v>
      </c>
    </row>
    <row r="106" spans="1:5" ht="15" customHeight="1">
      <c r="A106" s="19"/>
      <c r="B106" s="154">
        <v>75045</v>
      </c>
      <c r="C106" s="10"/>
      <c r="D106" s="14" t="s">
        <v>25</v>
      </c>
      <c r="E106" s="128">
        <f>SUM(E107:E113)</f>
        <v>29100</v>
      </c>
    </row>
    <row r="107" spans="1:5" ht="12.75" customHeight="1">
      <c r="A107" s="19"/>
      <c r="B107" s="155"/>
      <c r="C107" s="10">
        <v>3030</v>
      </c>
      <c r="D107" s="15" t="s">
        <v>63</v>
      </c>
      <c r="E107" s="126">
        <v>6672</v>
      </c>
    </row>
    <row r="108" spans="1:5" ht="11.25" customHeight="1">
      <c r="A108" s="19"/>
      <c r="B108" s="155"/>
      <c r="C108" s="23">
        <v>4110</v>
      </c>
      <c r="D108" s="25" t="s">
        <v>125</v>
      </c>
      <c r="E108" s="126">
        <v>1300</v>
      </c>
    </row>
    <row r="109" spans="1:5" ht="12.75" customHeight="1">
      <c r="A109" s="19"/>
      <c r="B109" s="155"/>
      <c r="C109" s="10">
        <v>4120</v>
      </c>
      <c r="D109" s="15" t="s">
        <v>124</v>
      </c>
      <c r="E109" s="126">
        <v>200</v>
      </c>
    </row>
    <row r="110" spans="1:5" ht="12.75" customHeight="1">
      <c r="A110" s="19"/>
      <c r="B110" s="155"/>
      <c r="C110" s="10">
        <v>4170</v>
      </c>
      <c r="D110" s="15" t="s">
        <v>314</v>
      </c>
      <c r="E110" s="126">
        <v>8625</v>
      </c>
    </row>
    <row r="111" spans="1:5" ht="11.25" customHeight="1">
      <c r="A111" s="19"/>
      <c r="B111" s="155"/>
      <c r="C111" s="10">
        <v>4210</v>
      </c>
      <c r="D111" s="15" t="s">
        <v>47</v>
      </c>
      <c r="E111" s="126">
        <v>2098</v>
      </c>
    </row>
    <row r="112" spans="1:5" ht="11.25" customHeight="1">
      <c r="A112" s="19"/>
      <c r="B112" s="155"/>
      <c r="C112" s="10">
        <v>4300</v>
      </c>
      <c r="D112" s="15" t="s">
        <v>42</v>
      </c>
      <c r="E112" s="126">
        <v>10115</v>
      </c>
    </row>
    <row r="113" spans="1:5" ht="12" customHeight="1">
      <c r="A113" s="19"/>
      <c r="B113" s="157"/>
      <c r="C113" s="23">
        <v>4410</v>
      </c>
      <c r="D113" s="25" t="s">
        <v>49</v>
      </c>
      <c r="E113" s="126">
        <v>90</v>
      </c>
    </row>
    <row r="114" spans="1:5" ht="15" customHeight="1">
      <c r="A114" s="19"/>
      <c r="B114" s="154" t="s">
        <v>371</v>
      </c>
      <c r="C114" s="10"/>
      <c r="D114" s="14" t="s">
        <v>372</v>
      </c>
      <c r="E114" s="128">
        <f>SUM(E115:E117)</f>
        <v>72695</v>
      </c>
    </row>
    <row r="115" spans="1:5" ht="25.5" customHeight="1">
      <c r="A115" s="19"/>
      <c r="B115" s="155"/>
      <c r="C115" s="10">
        <v>3020</v>
      </c>
      <c r="D115" s="15" t="s">
        <v>223</v>
      </c>
      <c r="E115" s="145">
        <v>5000</v>
      </c>
    </row>
    <row r="116" spans="1:5" ht="12.75" customHeight="1">
      <c r="A116" s="19"/>
      <c r="B116" s="155"/>
      <c r="C116" s="10">
        <v>4210</v>
      </c>
      <c r="D116" s="15" t="s">
        <v>47</v>
      </c>
      <c r="E116" s="145">
        <v>30000</v>
      </c>
    </row>
    <row r="117" spans="1:5" ht="12.75" customHeight="1">
      <c r="A117" s="21"/>
      <c r="B117" s="157"/>
      <c r="C117" s="10">
        <v>4300</v>
      </c>
      <c r="D117" s="15" t="s">
        <v>42</v>
      </c>
      <c r="E117" s="145">
        <v>37695</v>
      </c>
    </row>
    <row r="118" spans="1:5" ht="12" customHeight="1">
      <c r="A118" s="18">
        <v>754</v>
      </c>
      <c r="B118" s="152"/>
      <c r="C118" s="10"/>
      <c r="D118" s="16" t="s">
        <v>26</v>
      </c>
      <c r="E118" s="127">
        <f>E119+E138</f>
        <v>2169775</v>
      </c>
    </row>
    <row r="119" spans="1:5" ht="15.75" customHeight="1">
      <c r="A119" s="19"/>
      <c r="B119" s="154">
        <v>75411</v>
      </c>
      <c r="C119" s="10"/>
      <c r="D119" s="14" t="s">
        <v>27</v>
      </c>
      <c r="E119" s="128">
        <f>SUM(E120:E137)</f>
        <v>2169275</v>
      </c>
    </row>
    <row r="120" spans="1:5" ht="15.75" customHeight="1">
      <c r="A120" s="19"/>
      <c r="B120" s="155"/>
      <c r="C120" s="31">
        <v>3070</v>
      </c>
      <c r="D120" s="83" t="s">
        <v>390</v>
      </c>
      <c r="E120" s="126">
        <v>135541</v>
      </c>
    </row>
    <row r="121" spans="1:5" ht="12.75" customHeight="1">
      <c r="A121" s="19"/>
      <c r="B121" s="155"/>
      <c r="C121" s="31">
        <v>4010</v>
      </c>
      <c r="D121" s="83" t="s">
        <v>58</v>
      </c>
      <c r="E121" s="126">
        <v>18485</v>
      </c>
    </row>
    <row r="122" spans="1:5" ht="14.25" customHeight="1">
      <c r="A122" s="19"/>
      <c r="B122" s="155"/>
      <c r="C122" s="31">
        <v>4040</v>
      </c>
      <c r="D122" s="83" t="s">
        <v>55</v>
      </c>
      <c r="E122" s="126">
        <v>1430</v>
      </c>
    </row>
    <row r="123" spans="1:5" ht="13.5" customHeight="1">
      <c r="A123" s="19"/>
      <c r="B123" s="155"/>
      <c r="C123" s="31">
        <v>4050</v>
      </c>
      <c r="D123" s="83" t="s">
        <v>68</v>
      </c>
      <c r="E123" s="126">
        <v>1503927</v>
      </c>
    </row>
    <row r="124" spans="1:5" ht="11.25" customHeight="1">
      <c r="A124" s="19"/>
      <c r="B124" s="155"/>
      <c r="C124" s="31">
        <v>4070</v>
      </c>
      <c r="D124" s="83" t="s">
        <v>69</v>
      </c>
      <c r="E124" s="126">
        <v>126973</v>
      </c>
    </row>
    <row r="125" spans="1:5" ht="12" customHeight="1">
      <c r="A125" s="19"/>
      <c r="B125" s="155"/>
      <c r="C125" s="31">
        <v>4110</v>
      </c>
      <c r="D125" s="83" t="s">
        <v>45</v>
      </c>
      <c r="E125" s="126">
        <v>3431</v>
      </c>
    </row>
    <row r="126" spans="1:5" ht="13.5" customHeight="1">
      <c r="A126" s="19"/>
      <c r="B126" s="155"/>
      <c r="C126" s="31">
        <v>4120</v>
      </c>
      <c r="D126" s="83" t="s">
        <v>46</v>
      </c>
      <c r="E126" s="126">
        <v>488</v>
      </c>
    </row>
    <row r="127" spans="1:5" ht="15" customHeight="1">
      <c r="A127" s="19"/>
      <c r="B127" s="155"/>
      <c r="C127" s="31">
        <v>4180</v>
      </c>
      <c r="D127" s="83" t="s">
        <v>391</v>
      </c>
      <c r="E127" s="126">
        <v>107000</v>
      </c>
    </row>
    <row r="128" spans="1:5" ht="15" customHeight="1">
      <c r="A128" s="19"/>
      <c r="B128" s="155"/>
      <c r="C128" s="31">
        <v>4210</v>
      </c>
      <c r="D128" s="83" t="s">
        <v>47</v>
      </c>
      <c r="E128" s="126">
        <v>138000</v>
      </c>
    </row>
    <row r="129" spans="1:5" ht="15" customHeight="1">
      <c r="A129" s="19"/>
      <c r="B129" s="155"/>
      <c r="C129" s="31">
        <v>4220</v>
      </c>
      <c r="D129" s="83" t="s">
        <v>70</v>
      </c>
      <c r="E129" s="126">
        <v>3000</v>
      </c>
    </row>
    <row r="130" spans="1:5" ht="15" customHeight="1">
      <c r="A130" s="19"/>
      <c r="B130" s="155"/>
      <c r="C130" s="31">
        <v>4260</v>
      </c>
      <c r="D130" s="83" t="s">
        <v>48</v>
      </c>
      <c r="E130" s="126">
        <v>20000</v>
      </c>
    </row>
    <row r="131" spans="1:5" ht="13.5" customHeight="1">
      <c r="A131" s="19"/>
      <c r="B131" s="155"/>
      <c r="C131" s="31">
        <v>4270</v>
      </c>
      <c r="D131" s="83" t="s">
        <v>56</v>
      </c>
      <c r="E131" s="126">
        <v>18000</v>
      </c>
    </row>
    <row r="132" spans="1:5" ht="14.25" customHeight="1">
      <c r="A132" s="19"/>
      <c r="B132" s="155"/>
      <c r="C132" s="31">
        <v>4280</v>
      </c>
      <c r="D132" s="83" t="s">
        <v>81</v>
      </c>
      <c r="E132" s="126">
        <v>10000</v>
      </c>
    </row>
    <row r="133" spans="1:5" ht="15" customHeight="1">
      <c r="A133" s="19"/>
      <c r="B133" s="155"/>
      <c r="C133" s="31">
        <v>4300</v>
      </c>
      <c r="D133" s="83" t="s">
        <v>42</v>
      </c>
      <c r="E133" s="126">
        <v>54000</v>
      </c>
    </row>
    <row r="134" spans="1:5" ht="15" customHeight="1">
      <c r="A134" s="19"/>
      <c r="B134" s="155"/>
      <c r="C134" s="31">
        <v>4410</v>
      </c>
      <c r="D134" s="83" t="s">
        <v>49</v>
      </c>
      <c r="E134" s="126">
        <v>10000</v>
      </c>
    </row>
    <row r="135" spans="1:5" ht="15" customHeight="1">
      <c r="A135" s="19"/>
      <c r="B135" s="155"/>
      <c r="C135" s="31">
        <v>4430</v>
      </c>
      <c r="D135" s="83" t="s">
        <v>50</v>
      </c>
      <c r="E135" s="126">
        <v>3000</v>
      </c>
    </row>
    <row r="136" spans="1:5" ht="15" customHeight="1">
      <c r="A136" s="19"/>
      <c r="B136" s="155"/>
      <c r="C136" s="31">
        <v>4440</v>
      </c>
      <c r="D136" s="83" t="s">
        <v>92</v>
      </c>
      <c r="E136" s="126">
        <v>1000</v>
      </c>
    </row>
    <row r="137" spans="1:5" ht="15" customHeight="1">
      <c r="A137" s="19"/>
      <c r="B137" s="155"/>
      <c r="C137" s="31">
        <v>4500</v>
      </c>
      <c r="D137" s="83" t="s">
        <v>392</v>
      </c>
      <c r="E137" s="126">
        <v>15000</v>
      </c>
    </row>
    <row r="138" spans="1:5" ht="12.75" customHeight="1">
      <c r="A138" s="19"/>
      <c r="B138" s="154">
        <v>75414</v>
      </c>
      <c r="C138" s="10"/>
      <c r="D138" s="14" t="s">
        <v>136</v>
      </c>
      <c r="E138" s="128">
        <f>SUM(E139:E140)</f>
        <v>500</v>
      </c>
    </row>
    <row r="139" spans="1:5" ht="12.75" customHeight="1">
      <c r="A139" s="19"/>
      <c r="B139" s="155"/>
      <c r="C139" s="10">
        <v>4210</v>
      </c>
      <c r="D139" s="15" t="s">
        <v>47</v>
      </c>
      <c r="E139" s="126">
        <v>250</v>
      </c>
    </row>
    <row r="140" spans="1:5" ht="14.25" customHeight="1">
      <c r="A140" s="21"/>
      <c r="B140" s="157"/>
      <c r="C140" s="10">
        <v>4300</v>
      </c>
      <c r="D140" s="15" t="s">
        <v>42</v>
      </c>
      <c r="E140" s="126">
        <v>250</v>
      </c>
    </row>
    <row r="141" spans="1:5" ht="15.75" customHeight="1">
      <c r="A141" s="142">
        <v>757</v>
      </c>
      <c r="B141" s="152"/>
      <c r="C141" s="10"/>
      <c r="D141" s="16" t="s">
        <v>129</v>
      </c>
      <c r="E141" s="127">
        <f>E142+E144</f>
        <v>1442709</v>
      </c>
    </row>
    <row r="142" spans="1:5" ht="27" customHeight="1">
      <c r="A142" s="143"/>
      <c r="B142" s="154">
        <v>75702</v>
      </c>
      <c r="C142" s="10"/>
      <c r="D142" s="14" t="s">
        <v>130</v>
      </c>
      <c r="E142" s="128">
        <f>SUM(E143)</f>
        <v>329127</v>
      </c>
    </row>
    <row r="143" spans="1:5" ht="25.5" customHeight="1">
      <c r="A143" s="143"/>
      <c r="B143" s="157"/>
      <c r="C143" s="10">
        <v>8070</v>
      </c>
      <c r="D143" s="15" t="s">
        <v>218</v>
      </c>
      <c r="E143" s="145">
        <v>329127</v>
      </c>
    </row>
    <row r="144" spans="1:5" ht="31.5" customHeight="1">
      <c r="A144" s="132"/>
      <c r="B144" s="153">
        <v>75704</v>
      </c>
      <c r="C144" s="10"/>
      <c r="D144" s="14" t="s">
        <v>142</v>
      </c>
      <c r="E144" s="128">
        <f>SUM(E145)</f>
        <v>1113582</v>
      </c>
    </row>
    <row r="145" spans="1:5" ht="14.25" customHeight="1">
      <c r="A145" s="519"/>
      <c r="B145" s="153"/>
      <c r="C145" s="10">
        <v>8020</v>
      </c>
      <c r="D145" s="15" t="s">
        <v>217</v>
      </c>
      <c r="E145" s="145">
        <v>1113582</v>
      </c>
    </row>
    <row r="146" spans="1:5" ht="13.5" customHeight="1">
      <c r="A146" s="142">
        <v>758</v>
      </c>
      <c r="B146" s="153"/>
      <c r="C146" s="10"/>
      <c r="D146" s="16" t="s">
        <v>83</v>
      </c>
      <c r="E146" s="127">
        <f>SUM(E147)</f>
        <v>442000</v>
      </c>
    </row>
    <row r="147" spans="1:5" ht="15" customHeight="1">
      <c r="A147" s="143"/>
      <c r="B147" s="154">
        <v>75818</v>
      </c>
      <c r="C147" s="10"/>
      <c r="D147" s="14" t="s">
        <v>183</v>
      </c>
      <c r="E147" s="128">
        <f>SUM(E148)</f>
        <v>442000</v>
      </c>
    </row>
    <row r="148" spans="1:5" ht="13.5" customHeight="1">
      <c r="A148" s="143"/>
      <c r="B148" s="155"/>
      <c r="C148" s="26">
        <v>4810</v>
      </c>
      <c r="D148" s="15" t="s">
        <v>184</v>
      </c>
      <c r="E148" s="145">
        <f>SUM(E149)</f>
        <v>442000</v>
      </c>
    </row>
    <row r="149" spans="1:5" ht="35.25" customHeight="1">
      <c r="A149" s="132"/>
      <c r="B149" s="157"/>
      <c r="C149" s="23"/>
      <c r="D149" s="15" t="s">
        <v>437</v>
      </c>
      <c r="E149" s="145">
        <v>442000</v>
      </c>
    </row>
    <row r="150" spans="1:5" ht="13.5" customHeight="1">
      <c r="A150" s="142">
        <v>801</v>
      </c>
      <c r="B150" s="152"/>
      <c r="C150" s="10"/>
      <c r="D150" s="16" t="s">
        <v>85</v>
      </c>
      <c r="E150" s="127">
        <f>E151+E167+E183+E203+E217+E237+E253+E270+E272+E274</f>
        <v>13305495</v>
      </c>
    </row>
    <row r="151" spans="1:5" ht="15.75" customHeight="1">
      <c r="A151" s="19"/>
      <c r="B151" s="48">
        <v>80102</v>
      </c>
      <c r="C151" s="10"/>
      <c r="D151" s="14" t="s">
        <v>86</v>
      </c>
      <c r="E151" s="172">
        <f>SUM(E152:E166)</f>
        <v>1324725</v>
      </c>
    </row>
    <row r="152" spans="1:5" ht="17.25" customHeight="1">
      <c r="A152" s="19"/>
      <c r="B152" s="94"/>
      <c r="C152" s="10">
        <v>3020</v>
      </c>
      <c r="D152" s="15" t="s">
        <v>144</v>
      </c>
      <c r="E152" s="145">
        <v>58670</v>
      </c>
    </row>
    <row r="153" spans="1:5" ht="14.25" customHeight="1">
      <c r="A153" s="19"/>
      <c r="B153" s="94"/>
      <c r="C153" s="10">
        <v>4010</v>
      </c>
      <c r="D153" s="15" t="s">
        <v>43</v>
      </c>
      <c r="E153" s="145">
        <v>863958</v>
      </c>
    </row>
    <row r="154" spans="1:5" ht="15" customHeight="1">
      <c r="A154" s="19"/>
      <c r="B154" s="94"/>
      <c r="C154" s="10">
        <v>4040</v>
      </c>
      <c r="D154" s="15" t="s">
        <v>55</v>
      </c>
      <c r="E154" s="145">
        <v>65002</v>
      </c>
    </row>
    <row r="155" spans="1:5" ht="15" customHeight="1">
      <c r="A155" s="19"/>
      <c r="B155" s="94"/>
      <c r="C155" s="10">
        <v>4110</v>
      </c>
      <c r="D155" s="15" t="s">
        <v>45</v>
      </c>
      <c r="E155" s="145">
        <v>177998</v>
      </c>
    </row>
    <row r="156" spans="1:5" ht="15" customHeight="1">
      <c r="A156" s="19"/>
      <c r="B156" s="94"/>
      <c r="C156" s="10">
        <v>4120</v>
      </c>
      <c r="D156" s="15" t="s">
        <v>46</v>
      </c>
      <c r="E156" s="145">
        <v>23338</v>
      </c>
    </row>
    <row r="157" spans="1:5" ht="15" customHeight="1">
      <c r="A157" s="19"/>
      <c r="B157" s="94"/>
      <c r="C157" s="10">
        <v>4210</v>
      </c>
      <c r="D157" s="15" t="s">
        <v>47</v>
      </c>
      <c r="E157" s="145">
        <v>15630</v>
      </c>
    </row>
    <row r="158" spans="1:5" ht="15" customHeight="1">
      <c r="A158" s="19"/>
      <c r="B158" s="94"/>
      <c r="C158" s="10">
        <v>4240</v>
      </c>
      <c r="D158" s="15" t="s">
        <v>87</v>
      </c>
      <c r="E158" s="145">
        <v>5600</v>
      </c>
    </row>
    <row r="159" spans="1:5" ht="15" customHeight="1">
      <c r="A159" s="19"/>
      <c r="B159" s="94"/>
      <c r="C159" s="10">
        <v>4260</v>
      </c>
      <c r="D159" s="15" t="s">
        <v>48</v>
      </c>
      <c r="E159" s="145">
        <v>15347</v>
      </c>
    </row>
    <row r="160" spans="1:5" ht="15" customHeight="1">
      <c r="A160" s="19"/>
      <c r="B160" s="94"/>
      <c r="C160" s="10">
        <v>4270</v>
      </c>
      <c r="D160" s="15" t="s">
        <v>56</v>
      </c>
      <c r="E160" s="145">
        <v>3300</v>
      </c>
    </row>
    <row r="161" spans="1:5" ht="15" customHeight="1">
      <c r="A161" s="19"/>
      <c r="B161" s="94"/>
      <c r="C161" s="10">
        <v>4280</v>
      </c>
      <c r="D161" s="15" t="s">
        <v>81</v>
      </c>
      <c r="E161" s="145">
        <v>2010</v>
      </c>
    </row>
    <row r="162" spans="1:5" ht="15" customHeight="1">
      <c r="A162" s="19"/>
      <c r="B162" s="94"/>
      <c r="C162" s="10">
        <v>4300</v>
      </c>
      <c r="D162" s="15" t="s">
        <v>42</v>
      </c>
      <c r="E162" s="145">
        <v>13711</v>
      </c>
    </row>
    <row r="163" spans="1:5" ht="15" customHeight="1">
      <c r="A163" s="19"/>
      <c r="B163" s="94"/>
      <c r="C163" s="10">
        <v>4350</v>
      </c>
      <c r="D163" s="15" t="s">
        <v>316</v>
      </c>
      <c r="E163" s="145">
        <v>650</v>
      </c>
    </row>
    <row r="164" spans="1:5" ht="15" customHeight="1">
      <c r="A164" s="19"/>
      <c r="B164" s="94"/>
      <c r="C164" s="10">
        <v>4410</v>
      </c>
      <c r="D164" s="15" t="s">
        <v>49</v>
      </c>
      <c r="E164" s="145">
        <v>580</v>
      </c>
    </row>
    <row r="165" spans="1:5" ht="15" customHeight="1">
      <c r="A165" s="19"/>
      <c r="B165" s="94"/>
      <c r="C165" s="10">
        <v>4430</v>
      </c>
      <c r="D165" s="15" t="s">
        <v>50</v>
      </c>
      <c r="E165" s="145">
        <v>1200</v>
      </c>
    </row>
    <row r="166" spans="1:5" ht="15" customHeight="1">
      <c r="A166" s="19"/>
      <c r="B166" s="50"/>
      <c r="C166" s="10">
        <v>4440</v>
      </c>
      <c r="D166" s="15" t="s">
        <v>51</v>
      </c>
      <c r="E166" s="145">
        <v>77731</v>
      </c>
    </row>
    <row r="167" spans="1:5" ht="15.75" customHeight="1">
      <c r="A167" s="19"/>
      <c r="B167" s="154">
        <v>80111</v>
      </c>
      <c r="C167" s="10"/>
      <c r="D167" s="14" t="s">
        <v>88</v>
      </c>
      <c r="E167" s="148">
        <f>SUM(E168:E182)</f>
        <v>806402</v>
      </c>
    </row>
    <row r="168" spans="1:5" ht="14.25" customHeight="1">
      <c r="A168" s="19"/>
      <c r="B168" s="155"/>
      <c r="C168" s="10">
        <v>3020</v>
      </c>
      <c r="D168" s="15" t="s">
        <v>67</v>
      </c>
      <c r="E168" s="145">
        <v>20221</v>
      </c>
    </row>
    <row r="169" spans="1:5" ht="15" customHeight="1">
      <c r="A169" s="19"/>
      <c r="B169" s="155"/>
      <c r="C169" s="10">
        <v>4010</v>
      </c>
      <c r="D169" s="15" t="s">
        <v>43</v>
      </c>
      <c r="E169" s="145">
        <v>523997</v>
      </c>
    </row>
    <row r="170" spans="1:5" ht="15" customHeight="1">
      <c r="A170" s="19"/>
      <c r="B170" s="155"/>
      <c r="C170" s="10">
        <v>4040</v>
      </c>
      <c r="D170" s="15" t="s">
        <v>55</v>
      </c>
      <c r="E170" s="145">
        <v>44594</v>
      </c>
    </row>
    <row r="171" spans="1:5" ht="15" customHeight="1">
      <c r="A171" s="19"/>
      <c r="B171" s="155"/>
      <c r="C171" s="10">
        <v>4110</v>
      </c>
      <c r="D171" s="15" t="s">
        <v>45</v>
      </c>
      <c r="E171" s="145">
        <v>99533</v>
      </c>
    </row>
    <row r="172" spans="1:5" ht="15" customHeight="1">
      <c r="A172" s="19"/>
      <c r="B172" s="155"/>
      <c r="C172" s="10">
        <v>4120</v>
      </c>
      <c r="D172" s="15" t="s">
        <v>46</v>
      </c>
      <c r="E172" s="145">
        <v>13047</v>
      </c>
    </row>
    <row r="173" spans="1:5" ht="15" customHeight="1">
      <c r="A173" s="19"/>
      <c r="B173" s="155"/>
      <c r="C173" s="10">
        <v>4210</v>
      </c>
      <c r="D173" s="15" t="s">
        <v>47</v>
      </c>
      <c r="E173" s="145">
        <v>19003</v>
      </c>
    </row>
    <row r="174" spans="1:5" ht="14.25" customHeight="1">
      <c r="A174" s="19"/>
      <c r="B174" s="155"/>
      <c r="C174" s="10">
        <v>4240</v>
      </c>
      <c r="D174" s="15" t="s">
        <v>87</v>
      </c>
      <c r="E174" s="145">
        <v>4400</v>
      </c>
    </row>
    <row r="175" spans="1:5" ht="12.75" customHeight="1">
      <c r="A175" s="19"/>
      <c r="B175" s="155"/>
      <c r="C175" s="10">
        <v>4260</v>
      </c>
      <c r="D175" s="15" t="s">
        <v>48</v>
      </c>
      <c r="E175" s="145">
        <v>17900</v>
      </c>
    </row>
    <row r="176" spans="1:5" ht="15" customHeight="1">
      <c r="A176" s="19"/>
      <c r="B176" s="155"/>
      <c r="C176" s="10">
        <v>4270</v>
      </c>
      <c r="D176" s="15" t="s">
        <v>56</v>
      </c>
      <c r="E176" s="145">
        <v>3900</v>
      </c>
    </row>
    <row r="177" spans="1:5" ht="15" customHeight="1">
      <c r="A177" s="19"/>
      <c r="B177" s="155"/>
      <c r="C177" s="10">
        <v>4280</v>
      </c>
      <c r="D177" s="15" t="s">
        <v>81</v>
      </c>
      <c r="E177" s="145">
        <v>2000</v>
      </c>
    </row>
    <row r="178" spans="1:5" ht="15" customHeight="1">
      <c r="A178" s="19"/>
      <c r="B178" s="155"/>
      <c r="C178" s="10">
        <v>4300</v>
      </c>
      <c r="D178" s="15" t="s">
        <v>42</v>
      </c>
      <c r="E178" s="145">
        <v>19050</v>
      </c>
    </row>
    <row r="179" spans="1:5" ht="15" customHeight="1">
      <c r="A179" s="19"/>
      <c r="B179" s="155"/>
      <c r="C179" s="10">
        <v>4350</v>
      </c>
      <c r="D179" s="15" t="s">
        <v>316</v>
      </c>
      <c r="E179" s="145">
        <v>1050</v>
      </c>
    </row>
    <row r="180" spans="1:5" ht="15" customHeight="1">
      <c r="A180" s="19"/>
      <c r="B180" s="155"/>
      <c r="C180" s="10">
        <v>4410</v>
      </c>
      <c r="D180" s="15" t="s">
        <v>49</v>
      </c>
      <c r="E180" s="145">
        <v>755</v>
      </c>
    </row>
    <row r="181" spans="1:5" ht="15" customHeight="1">
      <c r="A181" s="19"/>
      <c r="B181" s="155"/>
      <c r="C181" s="10">
        <v>4430</v>
      </c>
      <c r="D181" s="15" t="s">
        <v>50</v>
      </c>
      <c r="E181" s="145">
        <v>1200</v>
      </c>
    </row>
    <row r="182" spans="1:5" ht="15" customHeight="1">
      <c r="A182" s="19"/>
      <c r="B182" s="157"/>
      <c r="C182" s="10">
        <v>4440</v>
      </c>
      <c r="D182" s="15" t="s">
        <v>51</v>
      </c>
      <c r="E182" s="145">
        <v>35752</v>
      </c>
    </row>
    <row r="183" spans="1:5" ht="15" customHeight="1">
      <c r="A183" s="19"/>
      <c r="B183" s="48">
        <v>80120</v>
      </c>
      <c r="C183" s="10"/>
      <c r="D183" s="14" t="s">
        <v>89</v>
      </c>
      <c r="E183" s="128">
        <f>SUM(E184:E202)</f>
        <v>3027753</v>
      </c>
    </row>
    <row r="184" spans="1:5" ht="25.5" customHeight="1">
      <c r="A184" s="19"/>
      <c r="B184" s="94"/>
      <c r="C184" s="26">
        <v>2540</v>
      </c>
      <c r="D184" s="15" t="s">
        <v>90</v>
      </c>
      <c r="E184" s="145">
        <v>349817</v>
      </c>
    </row>
    <row r="185" spans="1:5" ht="15" customHeight="1">
      <c r="A185" s="19"/>
      <c r="B185" s="94"/>
      <c r="C185" s="28"/>
      <c r="D185" s="25" t="s">
        <v>438</v>
      </c>
      <c r="E185" s="145"/>
    </row>
    <row r="186" spans="1:5" ht="15" customHeight="1">
      <c r="A186" s="19"/>
      <c r="B186" s="94"/>
      <c r="C186" s="23"/>
      <c r="D186" s="25" t="s">
        <v>506</v>
      </c>
      <c r="E186" s="145"/>
    </row>
    <row r="187" spans="1:5" ht="15" customHeight="1">
      <c r="A187" s="19"/>
      <c r="B187" s="94"/>
      <c r="C187" s="10">
        <v>3020</v>
      </c>
      <c r="D187" s="15" t="s">
        <v>74</v>
      </c>
      <c r="E187" s="145">
        <v>12509</v>
      </c>
    </row>
    <row r="188" spans="1:5" ht="12" customHeight="1">
      <c r="A188" s="19"/>
      <c r="B188" s="94"/>
      <c r="C188" s="10">
        <v>4010</v>
      </c>
      <c r="D188" s="15" t="s">
        <v>43</v>
      </c>
      <c r="E188" s="145">
        <v>1762989</v>
      </c>
    </row>
    <row r="189" spans="1:5" ht="15" customHeight="1">
      <c r="A189" s="19"/>
      <c r="B189" s="94"/>
      <c r="C189" s="10">
        <v>4040</v>
      </c>
      <c r="D189" s="15" t="s">
        <v>55</v>
      </c>
      <c r="E189" s="145">
        <v>147680</v>
      </c>
    </row>
    <row r="190" spans="1:5" ht="15" customHeight="1">
      <c r="A190" s="19"/>
      <c r="B190" s="94"/>
      <c r="C190" s="10">
        <v>4110</v>
      </c>
      <c r="D190" s="15" t="s">
        <v>45</v>
      </c>
      <c r="E190" s="145">
        <v>345261</v>
      </c>
    </row>
    <row r="191" spans="1:5" ht="15" customHeight="1">
      <c r="A191" s="21"/>
      <c r="B191" s="50"/>
      <c r="C191" s="10">
        <v>4120</v>
      </c>
      <c r="D191" s="15" t="s">
        <v>46</v>
      </c>
      <c r="E191" s="145">
        <v>47021</v>
      </c>
    </row>
    <row r="192" spans="1:5" ht="12.75" customHeight="1">
      <c r="A192" s="18"/>
      <c r="B192" s="48"/>
      <c r="C192" s="10">
        <v>4140</v>
      </c>
      <c r="D192" s="15" t="s">
        <v>91</v>
      </c>
      <c r="E192" s="145">
        <v>15000</v>
      </c>
    </row>
    <row r="193" spans="1:5" ht="15" customHeight="1">
      <c r="A193" s="19"/>
      <c r="B193" s="94"/>
      <c r="C193" s="10">
        <v>4210</v>
      </c>
      <c r="D193" s="15" t="s">
        <v>47</v>
      </c>
      <c r="E193" s="145">
        <v>43388</v>
      </c>
    </row>
    <row r="194" spans="1:5" ht="14.25" customHeight="1">
      <c r="A194" s="19"/>
      <c r="B194" s="94"/>
      <c r="C194" s="10">
        <v>4240</v>
      </c>
      <c r="D194" s="15" t="s">
        <v>87</v>
      </c>
      <c r="E194" s="145">
        <v>16200</v>
      </c>
    </row>
    <row r="195" spans="1:5" ht="15" customHeight="1">
      <c r="A195" s="19"/>
      <c r="B195" s="94"/>
      <c r="C195" s="10">
        <v>4260</v>
      </c>
      <c r="D195" s="15" t="s">
        <v>48</v>
      </c>
      <c r="E195" s="145">
        <v>100589</v>
      </c>
    </row>
    <row r="196" spans="1:5" ht="15" customHeight="1">
      <c r="A196" s="19"/>
      <c r="B196" s="94"/>
      <c r="C196" s="10">
        <v>4270</v>
      </c>
      <c r="D196" s="15" t="s">
        <v>56</v>
      </c>
      <c r="E196" s="145">
        <v>250</v>
      </c>
    </row>
    <row r="197" spans="1:5" ht="15" customHeight="1">
      <c r="A197" s="19"/>
      <c r="B197" s="94"/>
      <c r="C197" s="10">
        <v>4280</v>
      </c>
      <c r="D197" s="15" t="s">
        <v>81</v>
      </c>
      <c r="E197" s="145">
        <v>4305</v>
      </c>
    </row>
    <row r="198" spans="1:5" ht="15" customHeight="1">
      <c r="A198" s="19"/>
      <c r="B198" s="94"/>
      <c r="C198" s="10">
        <v>4300</v>
      </c>
      <c r="D198" s="15" t="s">
        <v>42</v>
      </c>
      <c r="E198" s="145">
        <v>33500</v>
      </c>
    </row>
    <row r="199" spans="1:5" ht="15" customHeight="1">
      <c r="A199" s="19"/>
      <c r="B199" s="94"/>
      <c r="C199" s="10">
        <v>4350</v>
      </c>
      <c r="D199" s="15" t="s">
        <v>316</v>
      </c>
      <c r="E199" s="145">
        <v>4359</v>
      </c>
    </row>
    <row r="200" spans="1:5" ht="15" customHeight="1">
      <c r="A200" s="19"/>
      <c r="B200" s="94"/>
      <c r="C200" s="10">
        <v>4410</v>
      </c>
      <c r="D200" s="15" t="s">
        <v>49</v>
      </c>
      <c r="E200" s="145">
        <v>4540</v>
      </c>
    </row>
    <row r="201" spans="1:5" ht="15" customHeight="1">
      <c r="A201" s="19"/>
      <c r="B201" s="94"/>
      <c r="C201" s="10">
        <v>4430</v>
      </c>
      <c r="D201" s="15" t="s">
        <v>50</v>
      </c>
      <c r="E201" s="145">
        <v>2500</v>
      </c>
    </row>
    <row r="202" spans="1:5" ht="12.75" customHeight="1">
      <c r="A202" s="19"/>
      <c r="B202" s="94"/>
      <c r="C202" s="10">
        <v>4440</v>
      </c>
      <c r="D202" s="15" t="s">
        <v>92</v>
      </c>
      <c r="E202" s="145">
        <v>137845</v>
      </c>
    </row>
    <row r="203" spans="1:5" ht="15" customHeight="1">
      <c r="A203" s="19"/>
      <c r="B203" s="48">
        <v>80123</v>
      </c>
      <c r="C203" s="10"/>
      <c r="D203" s="14" t="s">
        <v>198</v>
      </c>
      <c r="E203" s="128">
        <f>SUM(E204:E216)</f>
        <v>1207896</v>
      </c>
    </row>
    <row r="204" spans="1:5" ht="14.25" customHeight="1">
      <c r="A204" s="19"/>
      <c r="B204" s="94"/>
      <c r="C204" s="10">
        <v>3020</v>
      </c>
      <c r="D204" s="15" t="s">
        <v>67</v>
      </c>
      <c r="E204" s="145">
        <v>11833</v>
      </c>
    </row>
    <row r="205" spans="1:5" ht="15" customHeight="1">
      <c r="A205" s="19"/>
      <c r="B205" s="94"/>
      <c r="C205" s="10">
        <v>4010</v>
      </c>
      <c r="D205" s="15" t="s">
        <v>43</v>
      </c>
      <c r="E205" s="145">
        <v>849375</v>
      </c>
    </row>
    <row r="206" spans="1:5" ht="15" customHeight="1">
      <c r="A206" s="19"/>
      <c r="B206" s="94"/>
      <c r="C206" s="10">
        <v>4040</v>
      </c>
      <c r="D206" s="15" t="s">
        <v>55</v>
      </c>
      <c r="E206" s="145">
        <v>60782</v>
      </c>
    </row>
    <row r="207" spans="1:5" ht="15" customHeight="1">
      <c r="A207" s="19"/>
      <c r="B207" s="94"/>
      <c r="C207" s="10">
        <v>4110</v>
      </c>
      <c r="D207" s="15" t="s">
        <v>45</v>
      </c>
      <c r="E207" s="145">
        <v>164876</v>
      </c>
    </row>
    <row r="208" spans="1:5" ht="15" customHeight="1">
      <c r="A208" s="19"/>
      <c r="B208" s="94"/>
      <c r="C208" s="10">
        <v>4120</v>
      </c>
      <c r="D208" s="15" t="s">
        <v>46</v>
      </c>
      <c r="E208" s="145">
        <v>22454</v>
      </c>
    </row>
    <row r="209" spans="1:5" ht="15" customHeight="1">
      <c r="A209" s="19"/>
      <c r="B209" s="94"/>
      <c r="C209" s="10">
        <v>4210</v>
      </c>
      <c r="D209" s="15" t="s">
        <v>47</v>
      </c>
      <c r="E209" s="145">
        <v>10000</v>
      </c>
    </row>
    <row r="210" spans="1:5" ht="13.5" customHeight="1">
      <c r="A210" s="19"/>
      <c r="B210" s="94"/>
      <c r="C210" s="10">
        <v>4240</v>
      </c>
      <c r="D210" s="15" t="s">
        <v>87</v>
      </c>
      <c r="E210" s="145">
        <v>5400</v>
      </c>
    </row>
    <row r="211" spans="1:5" ht="15" customHeight="1">
      <c r="A211" s="19"/>
      <c r="B211" s="94"/>
      <c r="C211" s="10">
        <v>4260</v>
      </c>
      <c r="D211" s="15" t="s">
        <v>48</v>
      </c>
      <c r="E211" s="145">
        <v>15108</v>
      </c>
    </row>
    <row r="212" spans="1:5" ht="15" customHeight="1">
      <c r="A212" s="19"/>
      <c r="B212" s="94"/>
      <c r="C212" s="10">
        <v>4270</v>
      </c>
      <c r="D212" s="15" t="s">
        <v>56</v>
      </c>
      <c r="E212" s="145">
        <v>1750</v>
      </c>
    </row>
    <row r="213" spans="1:5" ht="15" customHeight="1">
      <c r="A213" s="19"/>
      <c r="B213" s="94"/>
      <c r="C213" s="10">
        <v>4280</v>
      </c>
      <c r="D213" s="15" t="s">
        <v>81</v>
      </c>
      <c r="E213" s="145">
        <v>1206</v>
      </c>
    </row>
    <row r="214" spans="1:5" ht="15" customHeight="1">
      <c r="A214" s="19"/>
      <c r="B214" s="94"/>
      <c r="C214" s="10">
        <v>4300</v>
      </c>
      <c r="D214" s="15" t="s">
        <v>42</v>
      </c>
      <c r="E214" s="145">
        <v>7300</v>
      </c>
    </row>
    <row r="215" spans="1:5" ht="15" customHeight="1">
      <c r="A215" s="19"/>
      <c r="B215" s="94"/>
      <c r="C215" s="10">
        <v>4410</v>
      </c>
      <c r="D215" s="15" t="s">
        <v>49</v>
      </c>
      <c r="E215" s="145">
        <v>1200</v>
      </c>
    </row>
    <row r="216" spans="1:5" ht="15" customHeight="1">
      <c r="A216" s="19"/>
      <c r="B216" s="50"/>
      <c r="C216" s="10">
        <v>4440</v>
      </c>
      <c r="D216" s="15" t="s">
        <v>92</v>
      </c>
      <c r="E216" s="145">
        <v>56612</v>
      </c>
    </row>
    <row r="217" spans="1:5" ht="14.25" customHeight="1">
      <c r="A217" s="19"/>
      <c r="B217" s="48">
        <v>80130</v>
      </c>
      <c r="C217" s="10"/>
      <c r="D217" s="14" t="s">
        <v>120</v>
      </c>
      <c r="E217" s="128">
        <f>SUM(E218:E236)</f>
        <v>5626831</v>
      </c>
    </row>
    <row r="218" spans="1:5" ht="24" customHeight="1">
      <c r="A218" s="19"/>
      <c r="B218" s="94"/>
      <c r="C218" s="10">
        <v>2320</v>
      </c>
      <c r="D218" s="15" t="s">
        <v>373</v>
      </c>
      <c r="E218" s="126">
        <v>80000</v>
      </c>
    </row>
    <row r="219" spans="1:5" ht="15.75" customHeight="1">
      <c r="A219" s="19"/>
      <c r="B219" s="94"/>
      <c r="C219" s="10">
        <v>3020</v>
      </c>
      <c r="D219" s="15" t="s">
        <v>67</v>
      </c>
      <c r="E219" s="145">
        <v>70546</v>
      </c>
    </row>
    <row r="220" spans="1:5" ht="15" customHeight="1">
      <c r="A220" s="19"/>
      <c r="B220" s="94"/>
      <c r="C220" s="10">
        <v>4010</v>
      </c>
      <c r="D220" s="15" t="s">
        <v>43</v>
      </c>
      <c r="E220" s="145">
        <v>3510293</v>
      </c>
    </row>
    <row r="221" spans="1:5" ht="15" customHeight="1">
      <c r="A221" s="19"/>
      <c r="B221" s="94"/>
      <c r="C221" s="10">
        <v>4040</v>
      </c>
      <c r="D221" s="15" t="s">
        <v>55</v>
      </c>
      <c r="E221" s="145">
        <v>288642</v>
      </c>
    </row>
    <row r="222" spans="1:5" ht="15" customHeight="1">
      <c r="A222" s="19"/>
      <c r="B222" s="94"/>
      <c r="C222" s="10">
        <v>4110</v>
      </c>
      <c r="D222" s="15" t="s">
        <v>45</v>
      </c>
      <c r="E222" s="145">
        <v>685092</v>
      </c>
    </row>
    <row r="223" spans="1:5" ht="15" customHeight="1">
      <c r="A223" s="19"/>
      <c r="B223" s="94"/>
      <c r="C223" s="10">
        <v>4120</v>
      </c>
      <c r="D223" s="15" t="s">
        <v>46</v>
      </c>
      <c r="E223" s="145">
        <v>93278</v>
      </c>
    </row>
    <row r="224" spans="1:5" ht="15" customHeight="1">
      <c r="A224" s="19"/>
      <c r="B224" s="94"/>
      <c r="C224" s="10">
        <v>4140</v>
      </c>
      <c r="D224" s="15" t="s">
        <v>199</v>
      </c>
      <c r="E224" s="145">
        <v>10000</v>
      </c>
    </row>
    <row r="225" spans="1:5" ht="15" customHeight="1">
      <c r="A225" s="19"/>
      <c r="B225" s="94"/>
      <c r="C225" s="10">
        <v>4170</v>
      </c>
      <c r="D225" s="15" t="s">
        <v>314</v>
      </c>
      <c r="E225" s="145">
        <v>1000</v>
      </c>
    </row>
    <row r="226" spans="1:5" ht="15" customHeight="1">
      <c r="A226" s="19"/>
      <c r="B226" s="94"/>
      <c r="C226" s="10">
        <v>4210</v>
      </c>
      <c r="D226" s="15" t="s">
        <v>47</v>
      </c>
      <c r="E226" s="145">
        <v>43150</v>
      </c>
    </row>
    <row r="227" spans="1:5" ht="13.5" customHeight="1">
      <c r="A227" s="140"/>
      <c r="B227" s="94"/>
      <c r="C227" s="10">
        <v>4240</v>
      </c>
      <c r="D227" s="15" t="s">
        <v>87</v>
      </c>
      <c r="E227" s="145">
        <v>12550</v>
      </c>
    </row>
    <row r="228" spans="1:5" ht="12" customHeight="1">
      <c r="A228" s="140"/>
      <c r="B228" s="94"/>
      <c r="C228" s="10">
        <v>4260</v>
      </c>
      <c r="D228" s="15" t="s">
        <v>48</v>
      </c>
      <c r="E228" s="145">
        <v>247960</v>
      </c>
    </row>
    <row r="229" spans="1:5" ht="15" customHeight="1">
      <c r="A229" s="140"/>
      <c r="B229" s="94"/>
      <c r="C229" s="10">
        <v>4270</v>
      </c>
      <c r="D229" s="15" t="s">
        <v>56</v>
      </c>
      <c r="E229" s="145">
        <v>32100</v>
      </c>
    </row>
    <row r="230" spans="1:5" ht="15" customHeight="1">
      <c r="A230" s="140"/>
      <c r="B230" s="94"/>
      <c r="C230" s="10">
        <v>4280</v>
      </c>
      <c r="D230" s="15" t="s">
        <v>81</v>
      </c>
      <c r="E230" s="145">
        <v>9300</v>
      </c>
    </row>
    <row r="231" spans="1:5" ht="15" customHeight="1">
      <c r="A231" s="140"/>
      <c r="B231" s="94"/>
      <c r="C231" s="10">
        <v>4300</v>
      </c>
      <c r="D231" s="15" t="s">
        <v>42</v>
      </c>
      <c r="E231" s="145">
        <v>125106</v>
      </c>
    </row>
    <row r="232" spans="1:5" ht="15" customHeight="1">
      <c r="A232" s="140"/>
      <c r="B232" s="94"/>
      <c r="C232" s="10">
        <v>4350</v>
      </c>
      <c r="D232" s="15" t="s">
        <v>316</v>
      </c>
      <c r="E232" s="145">
        <v>5060</v>
      </c>
    </row>
    <row r="233" spans="1:5" ht="15" customHeight="1">
      <c r="A233" s="140"/>
      <c r="B233" s="94"/>
      <c r="C233" s="10">
        <v>4410</v>
      </c>
      <c r="D233" s="15" t="s">
        <v>49</v>
      </c>
      <c r="E233" s="145">
        <v>5400</v>
      </c>
    </row>
    <row r="234" spans="1:5" ht="15" customHeight="1">
      <c r="A234" s="140"/>
      <c r="B234" s="94"/>
      <c r="C234" s="10">
        <v>4430</v>
      </c>
      <c r="D234" s="15" t="s">
        <v>50</v>
      </c>
      <c r="E234" s="145">
        <v>8400</v>
      </c>
    </row>
    <row r="235" spans="1:5" ht="15" customHeight="1">
      <c r="A235" s="140"/>
      <c r="B235" s="94"/>
      <c r="C235" s="10">
        <v>4440</v>
      </c>
      <c r="D235" s="15" t="s">
        <v>92</v>
      </c>
      <c r="E235" s="145">
        <v>276954</v>
      </c>
    </row>
    <row r="236" spans="1:5" ht="15" customHeight="1">
      <c r="A236" s="140"/>
      <c r="B236" s="50"/>
      <c r="C236" s="10">
        <v>6050</v>
      </c>
      <c r="D236" s="15" t="s">
        <v>72</v>
      </c>
      <c r="E236" s="145">
        <v>122000</v>
      </c>
    </row>
    <row r="237" spans="1:5" ht="15" customHeight="1">
      <c r="A237" s="140"/>
      <c r="B237" s="48">
        <v>80134</v>
      </c>
      <c r="C237" s="10"/>
      <c r="D237" s="14" t="s">
        <v>93</v>
      </c>
      <c r="E237" s="148">
        <f>SUM(E238:E252)</f>
        <v>268714</v>
      </c>
    </row>
    <row r="238" spans="1:5" ht="15" customHeight="1">
      <c r="A238" s="140"/>
      <c r="B238" s="94"/>
      <c r="C238" s="10">
        <v>3020</v>
      </c>
      <c r="D238" s="15" t="s">
        <v>67</v>
      </c>
      <c r="E238" s="145">
        <v>1000</v>
      </c>
    </row>
    <row r="239" spans="1:5" ht="15" customHeight="1">
      <c r="A239" s="141"/>
      <c r="B239" s="50"/>
      <c r="C239" s="10">
        <v>4010</v>
      </c>
      <c r="D239" s="15" t="s">
        <v>43</v>
      </c>
      <c r="E239" s="145">
        <v>172600</v>
      </c>
    </row>
    <row r="240" spans="1:5" ht="15" customHeight="1">
      <c r="A240" s="149"/>
      <c r="B240" s="48"/>
      <c r="C240" s="10">
        <v>4040</v>
      </c>
      <c r="D240" s="15" t="s">
        <v>55</v>
      </c>
      <c r="E240" s="145">
        <v>15598</v>
      </c>
    </row>
    <row r="241" spans="1:5" ht="15" customHeight="1">
      <c r="A241" s="140"/>
      <c r="B241" s="94"/>
      <c r="C241" s="10">
        <v>4110</v>
      </c>
      <c r="D241" s="15" t="s">
        <v>45</v>
      </c>
      <c r="E241" s="145">
        <v>33721</v>
      </c>
    </row>
    <row r="242" spans="1:5" ht="15" customHeight="1">
      <c r="A242" s="140"/>
      <c r="B242" s="94"/>
      <c r="C242" s="10">
        <v>4120</v>
      </c>
      <c r="D242" s="15" t="s">
        <v>46</v>
      </c>
      <c r="E242" s="145">
        <v>4800</v>
      </c>
    </row>
    <row r="243" spans="1:5" ht="15" customHeight="1">
      <c r="A243" s="140"/>
      <c r="B243" s="94"/>
      <c r="C243" s="10">
        <v>4210</v>
      </c>
      <c r="D243" s="15" t="s">
        <v>47</v>
      </c>
      <c r="E243" s="145">
        <v>9757</v>
      </c>
    </row>
    <row r="244" spans="1:5" ht="15" customHeight="1">
      <c r="A244" s="140"/>
      <c r="B244" s="94"/>
      <c r="C244" s="10">
        <v>4240</v>
      </c>
      <c r="D244" s="15" t="s">
        <v>87</v>
      </c>
      <c r="E244" s="145">
        <v>2000</v>
      </c>
    </row>
    <row r="245" spans="1:5" ht="15" customHeight="1">
      <c r="A245" s="140"/>
      <c r="B245" s="94"/>
      <c r="C245" s="10">
        <v>4260</v>
      </c>
      <c r="D245" s="15" t="s">
        <v>48</v>
      </c>
      <c r="E245" s="145">
        <v>8000</v>
      </c>
    </row>
    <row r="246" spans="1:5" ht="15" customHeight="1">
      <c r="A246" s="140"/>
      <c r="B246" s="94"/>
      <c r="C246" s="10">
        <v>4270</v>
      </c>
      <c r="D246" s="15" t="s">
        <v>56</v>
      </c>
      <c r="E246" s="145">
        <v>500</v>
      </c>
    </row>
    <row r="247" spans="1:5" ht="15" customHeight="1">
      <c r="A247" s="140"/>
      <c r="B247" s="94"/>
      <c r="C247" s="10">
        <v>4280</v>
      </c>
      <c r="D247" s="15" t="s">
        <v>81</v>
      </c>
      <c r="E247" s="145">
        <v>1300</v>
      </c>
    </row>
    <row r="248" spans="1:5" ht="15" customHeight="1">
      <c r="A248" s="140"/>
      <c r="B248" s="94"/>
      <c r="C248" s="10">
        <v>4300</v>
      </c>
      <c r="D248" s="15" t="s">
        <v>42</v>
      </c>
      <c r="E248" s="145">
        <v>3765</v>
      </c>
    </row>
    <row r="249" spans="1:5" ht="15" customHeight="1">
      <c r="A249" s="140"/>
      <c r="B249" s="94"/>
      <c r="C249" s="23">
        <v>4350</v>
      </c>
      <c r="D249" s="15" t="s">
        <v>316</v>
      </c>
      <c r="E249" s="145">
        <v>300</v>
      </c>
    </row>
    <row r="250" spans="1:5" ht="15" customHeight="1">
      <c r="A250" s="140"/>
      <c r="B250" s="94"/>
      <c r="C250" s="23">
        <v>4410</v>
      </c>
      <c r="D250" s="25" t="s">
        <v>49</v>
      </c>
      <c r="E250" s="145">
        <v>100</v>
      </c>
    </row>
    <row r="251" spans="1:5" ht="15" customHeight="1">
      <c r="A251" s="140"/>
      <c r="B251" s="94"/>
      <c r="C251" s="10">
        <v>4430</v>
      </c>
      <c r="D251" s="15" t="s">
        <v>50</v>
      </c>
      <c r="E251" s="145">
        <v>800</v>
      </c>
    </row>
    <row r="252" spans="1:5" ht="15" customHeight="1">
      <c r="A252" s="140"/>
      <c r="B252" s="50"/>
      <c r="C252" s="10">
        <v>4440</v>
      </c>
      <c r="D252" s="15" t="s">
        <v>51</v>
      </c>
      <c r="E252" s="145">
        <v>14473</v>
      </c>
    </row>
    <row r="253" spans="1:5" ht="26.25" customHeight="1">
      <c r="A253" s="140"/>
      <c r="B253" s="94">
        <v>80140</v>
      </c>
      <c r="C253" s="10"/>
      <c r="D253" s="14" t="s">
        <v>140</v>
      </c>
      <c r="E253" s="128">
        <f>SUM(E254:E269)</f>
        <v>908063</v>
      </c>
    </row>
    <row r="254" spans="1:5" ht="13.5" customHeight="1">
      <c r="A254" s="140"/>
      <c r="B254" s="94"/>
      <c r="C254" s="10">
        <v>3020</v>
      </c>
      <c r="D254" s="15" t="s">
        <v>144</v>
      </c>
      <c r="E254" s="145">
        <v>3000</v>
      </c>
    </row>
    <row r="255" spans="1:5" ht="15" customHeight="1">
      <c r="A255" s="140"/>
      <c r="B255" s="94"/>
      <c r="C255" s="10">
        <v>4010</v>
      </c>
      <c r="D255" s="15" t="s">
        <v>43</v>
      </c>
      <c r="E255" s="145">
        <v>535016</v>
      </c>
    </row>
    <row r="256" spans="1:5" ht="15" customHeight="1">
      <c r="A256" s="140"/>
      <c r="B256" s="94"/>
      <c r="C256" s="10">
        <v>4040</v>
      </c>
      <c r="D256" s="15" t="s">
        <v>55</v>
      </c>
      <c r="E256" s="145">
        <v>54800</v>
      </c>
    </row>
    <row r="257" spans="1:5" ht="15" customHeight="1">
      <c r="A257" s="140"/>
      <c r="B257" s="94"/>
      <c r="C257" s="10">
        <v>4110</v>
      </c>
      <c r="D257" s="15" t="s">
        <v>45</v>
      </c>
      <c r="E257" s="145">
        <v>107438</v>
      </c>
    </row>
    <row r="258" spans="1:5" ht="15" customHeight="1">
      <c r="A258" s="140"/>
      <c r="B258" s="94"/>
      <c r="C258" s="10">
        <v>4120</v>
      </c>
      <c r="D258" s="15" t="s">
        <v>46</v>
      </c>
      <c r="E258" s="145">
        <v>14579</v>
      </c>
    </row>
    <row r="259" spans="1:5" ht="15" customHeight="1">
      <c r="A259" s="140"/>
      <c r="B259" s="94"/>
      <c r="C259" s="10">
        <v>4140</v>
      </c>
      <c r="D259" s="15" t="s">
        <v>91</v>
      </c>
      <c r="E259" s="145">
        <v>12000</v>
      </c>
    </row>
    <row r="260" spans="1:5" ht="15" customHeight="1">
      <c r="A260" s="140"/>
      <c r="B260" s="94"/>
      <c r="C260" s="10">
        <v>4170</v>
      </c>
      <c r="D260" s="15" t="s">
        <v>314</v>
      </c>
      <c r="E260" s="145">
        <v>2000</v>
      </c>
    </row>
    <row r="261" spans="1:5" ht="15" customHeight="1">
      <c r="A261" s="140"/>
      <c r="B261" s="94"/>
      <c r="C261" s="10">
        <v>4210</v>
      </c>
      <c r="D261" s="15" t="s">
        <v>47</v>
      </c>
      <c r="E261" s="145">
        <v>8000</v>
      </c>
    </row>
    <row r="262" spans="1:5" ht="15" customHeight="1">
      <c r="A262" s="140"/>
      <c r="B262" s="94"/>
      <c r="C262" s="10">
        <v>4240</v>
      </c>
      <c r="D262" s="15" t="s">
        <v>87</v>
      </c>
      <c r="E262" s="145">
        <v>2000</v>
      </c>
    </row>
    <row r="263" spans="1:5" ht="15" customHeight="1">
      <c r="A263" s="140"/>
      <c r="B263" s="94"/>
      <c r="C263" s="10">
        <v>4260</v>
      </c>
      <c r="D263" s="15" t="s">
        <v>48</v>
      </c>
      <c r="E263" s="145">
        <v>70000</v>
      </c>
    </row>
    <row r="264" spans="1:5" ht="15" customHeight="1">
      <c r="A264" s="140"/>
      <c r="B264" s="94"/>
      <c r="C264" s="10">
        <v>4280</v>
      </c>
      <c r="D264" s="15" t="s">
        <v>81</v>
      </c>
      <c r="E264" s="145">
        <v>2000</v>
      </c>
    </row>
    <row r="265" spans="1:5" ht="15" customHeight="1">
      <c r="A265" s="140"/>
      <c r="B265" s="94"/>
      <c r="C265" s="10">
        <v>4300</v>
      </c>
      <c r="D265" s="15" t="s">
        <v>42</v>
      </c>
      <c r="E265" s="145">
        <v>10000</v>
      </c>
    </row>
    <row r="266" spans="1:5" ht="15" customHeight="1">
      <c r="A266" s="140"/>
      <c r="B266" s="94"/>
      <c r="C266" s="23">
        <v>4350</v>
      </c>
      <c r="D266" s="15" t="s">
        <v>316</v>
      </c>
      <c r="E266" s="145">
        <v>3000</v>
      </c>
    </row>
    <row r="267" spans="1:5" ht="15" customHeight="1">
      <c r="A267" s="140"/>
      <c r="B267" s="94"/>
      <c r="C267" s="10">
        <v>4410</v>
      </c>
      <c r="D267" s="15" t="s">
        <v>49</v>
      </c>
      <c r="E267" s="145">
        <v>2000</v>
      </c>
    </row>
    <row r="268" spans="1:5" ht="15" customHeight="1">
      <c r="A268" s="140"/>
      <c r="B268" s="94"/>
      <c r="C268" s="10">
        <v>4430</v>
      </c>
      <c r="D268" s="15" t="s">
        <v>50</v>
      </c>
      <c r="E268" s="145">
        <v>4000</v>
      </c>
    </row>
    <row r="269" spans="1:5" ht="15" customHeight="1">
      <c r="A269" s="140"/>
      <c r="B269" s="94"/>
      <c r="C269" s="10">
        <v>4440</v>
      </c>
      <c r="D269" s="15" t="s">
        <v>51</v>
      </c>
      <c r="E269" s="145">
        <v>78230</v>
      </c>
    </row>
    <row r="270" spans="1:5" ht="15" customHeight="1">
      <c r="A270" s="140"/>
      <c r="B270" s="48">
        <v>80145</v>
      </c>
      <c r="C270" s="10"/>
      <c r="D270" s="14" t="s">
        <v>147</v>
      </c>
      <c r="E270" s="148">
        <f>SUM(E271)</f>
        <v>7000</v>
      </c>
    </row>
    <row r="271" spans="1:5" ht="15" customHeight="1">
      <c r="A271" s="140"/>
      <c r="B271" s="50"/>
      <c r="C271" s="10">
        <v>4170</v>
      </c>
      <c r="D271" s="15" t="s">
        <v>314</v>
      </c>
      <c r="E271" s="145">
        <v>7000</v>
      </c>
    </row>
    <row r="272" spans="1:5" ht="15.75" customHeight="1">
      <c r="A272" s="140"/>
      <c r="B272" s="48">
        <v>80146</v>
      </c>
      <c r="C272" s="10"/>
      <c r="D272" s="14" t="s">
        <v>148</v>
      </c>
      <c r="E272" s="148">
        <f>SUM(E273)</f>
        <v>50000</v>
      </c>
    </row>
    <row r="273" spans="1:5" ht="15" customHeight="1">
      <c r="A273" s="140"/>
      <c r="B273" s="94"/>
      <c r="C273" s="10">
        <v>4300</v>
      </c>
      <c r="D273" s="15" t="s">
        <v>42</v>
      </c>
      <c r="E273" s="145">
        <v>50000</v>
      </c>
    </row>
    <row r="274" spans="1:5" ht="15" customHeight="1">
      <c r="A274" s="140"/>
      <c r="B274" s="572">
        <v>80195</v>
      </c>
      <c r="C274" s="10"/>
      <c r="D274" s="14" t="s">
        <v>94</v>
      </c>
      <c r="E274" s="148">
        <f>SUM(E275:E279)</f>
        <v>78111</v>
      </c>
    </row>
    <row r="275" spans="1:5" ht="25.5" customHeight="1">
      <c r="A275" s="140"/>
      <c r="B275" s="573"/>
      <c r="C275" s="10">
        <v>4010</v>
      </c>
      <c r="D275" s="17" t="s">
        <v>133</v>
      </c>
      <c r="E275" s="145">
        <v>25000</v>
      </c>
    </row>
    <row r="276" spans="1:5" ht="15" customHeight="1">
      <c r="A276" s="140"/>
      <c r="B276" s="573"/>
      <c r="C276" s="10">
        <v>4110</v>
      </c>
      <c r="D276" s="15" t="s">
        <v>125</v>
      </c>
      <c r="E276" s="145">
        <v>4498</v>
      </c>
    </row>
    <row r="277" spans="1:5" ht="15" customHeight="1">
      <c r="A277" s="140"/>
      <c r="B277" s="573"/>
      <c r="C277" s="10">
        <v>4120</v>
      </c>
      <c r="D277" s="15" t="s">
        <v>124</v>
      </c>
      <c r="E277" s="145">
        <v>613</v>
      </c>
    </row>
    <row r="278" spans="1:5" ht="15" customHeight="1">
      <c r="A278" s="140"/>
      <c r="B278" s="573"/>
      <c r="C278" s="10">
        <v>4210</v>
      </c>
      <c r="D278" s="15" t="s">
        <v>47</v>
      </c>
      <c r="E278" s="145">
        <v>8000</v>
      </c>
    </row>
    <row r="279" spans="1:5" ht="15" customHeight="1">
      <c r="A279" s="140"/>
      <c r="B279" s="573"/>
      <c r="C279" s="10">
        <v>4300</v>
      </c>
      <c r="D279" s="15" t="s">
        <v>42</v>
      </c>
      <c r="E279" s="145">
        <v>40000</v>
      </c>
    </row>
    <row r="280" spans="1:5" ht="15" customHeight="1">
      <c r="A280" s="18">
        <v>803</v>
      </c>
      <c r="B280" s="167"/>
      <c r="C280" s="10"/>
      <c r="D280" s="16" t="s">
        <v>477</v>
      </c>
      <c r="E280" s="146">
        <f>SUM(E281)</f>
        <v>102000</v>
      </c>
    </row>
    <row r="281" spans="1:5" ht="15" customHeight="1">
      <c r="A281" s="140"/>
      <c r="B281" s="48" t="s">
        <v>478</v>
      </c>
      <c r="C281" s="10"/>
      <c r="D281" s="14" t="s">
        <v>480</v>
      </c>
      <c r="E281" s="148">
        <f>SUM(E282:E283)</f>
        <v>102000</v>
      </c>
    </row>
    <row r="282" spans="1:5" ht="15" customHeight="1">
      <c r="A282" s="140"/>
      <c r="B282" s="94"/>
      <c r="C282" s="10">
        <v>3218</v>
      </c>
      <c r="D282" s="15" t="s">
        <v>479</v>
      </c>
      <c r="E282" s="145">
        <v>76500</v>
      </c>
    </row>
    <row r="283" spans="1:5" ht="15" customHeight="1">
      <c r="A283" s="140"/>
      <c r="B283" s="94"/>
      <c r="C283" s="10">
        <v>3219</v>
      </c>
      <c r="D283" s="15" t="s">
        <v>479</v>
      </c>
      <c r="E283" s="145">
        <v>25500</v>
      </c>
    </row>
    <row r="284" spans="1:5" ht="15" customHeight="1">
      <c r="A284" s="18">
        <v>851</v>
      </c>
      <c r="B284" s="152"/>
      <c r="C284" s="10"/>
      <c r="D284" s="16" t="s">
        <v>28</v>
      </c>
      <c r="E284" s="127">
        <f>E285+E287</f>
        <v>2243193</v>
      </c>
    </row>
    <row r="285" spans="1:5" ht="15" customHeight="1">
      <c r="A285" s="21"/>
      <c r="B285" s="153" t="s">
        <v>269</v>
      </c>
      <c r="C285" s="29"/>
      <c r="D285" s="14" t="s">
        <v>270</v>
      </c>
      <c r="E285" s="173">
        <f>SUM(E286)</f>
        <v>886193</v>
      </c>
    </row>
    <row r="286" spans="1:5" ht="36" customHeight="1">
      <c r="A286" s="18"/>
      <c r="B286" s="152"/>
      <c r="C286" s="10">
        <v>6220</v>
      </c>
      <c r="D286" s="15" t="s">
        <v>190</v>
      </c>
      <c r="E286" s="126">
        <v>886193</v>
      </c>
    </row>
    <row r="287" spans="1:5" ht="28.5" customHeight="1">
      <c r="A287" s="19"/>
      <c r="B287" s="48">
        <v>85156</v>
      </c>
      <c r="C287" s="159"/>
      <c r="D287" s="14" t="s">
        <v>95</v>
      </c>
      <c r="E287" s="128">
        <f>SUM(E288)</f>
        <v>1357000</v>
      </c>
    </row>
    <row r="288" spans="1:5" ht="16.5" customHeight="1">
      <c r="A288" s="19"/>
      <c r="B288" s="94"/>
      <c r="C288" s="26">
        <v>4130</v>
      </c>
      <c r="D288" s="68" t="s">
        <v>139</v>
      </c>
      <c r="E288" s="145">
        <f>SUM(E289:E291)</f>
        <v>1357000</v>
      </c>
    </row>
    <row r="289" spans="1:5" ht="12.75" customHeight="1">
      <c r="A289" s="19"/>
      <c r="B289" s="94"/>
      <c r="C289" s="28"/>
      <c r="D289" s="68" t="s">
        <v>275</v>
      </c>
      <c r="E289" s="145">
        <v>1321000</v>
      </c>
    </row>
    <row r="290" spans="1:5" ht="13.5" customHeight="1">
      <c r="A290" s="19"/>
      <c r="B290" s="94"/>
      <c r="C290" s="28"/>
      <c r="D290" s="68" t="s">
        <v>276</v>
      </c>
      <c r="E290" s="145">
        <v>32000</v>
      </c>
    </row>
    <row r="291" spans="1:5" ht="15" customHeight="1">
      <c r="A291" s="21"/>
      <c r="B291" s="50"/>
      <c r="C291" s="23"/>
      <c r="D291" s="68" t="s">
        <v>277</v>
      </c>
      <c r="E291" s="145">
        <v>4000</v>
      </c>
    </row>
    <row r="292" spans="1:5" ht="15" customHeight="1">
      <c r="A292" s="18">
        <v>852</v>
      </c>
      <c r="B292" s="152"/>
      <c r="C292" s="10"/>
      <c r="D292" s="16" t="s">
        <v>207</v>
      </c>
      <c r="E292" s="127">
        <f>SUM(E293+E312+E335+E342+E357)</f>
        <v>10242861</v>
      </c>
    </row>
    <row r="293" spans="1:5" ht="17.25" customHeight="1">
      <c r="A293" s="19"/>
      <c r="B293" s="94" t="s">
        <v>208</v>
      </c>
      <c r="C293" s="23"/>
      <c r="D293" s="35" t="s">
        <v>96</v>
      </c>
      <c r="E293" s="172">
        <f>SUM(E294:E311)</f>
        <v>1847830</v>
      </c>
    </row>
    <row r="294" spans="1:5" ht="25.5" customHeight="1">
      <c r="A294" s="19"/>
      <c r="B294" s="94"/>
      <c r="C294" s="23">
        <v>2320</v>
      </c>
      <c r="D294" s="15" t="s">
        <v>373</v>
      </c>
      <c r="E294" s="145">
        <v>561282</v>
      </c>
    </row>
    <row r="295" spans="1:5" ht="15" customHeight="1">
      <c r="A295" s="19"/>
      <c r="B295" s="94"/>
      <c r="C295" s="26">
        <v>3110</v>
      </c>
      <c r="D295" s="17" t="s">
        <v>220</v>
      </c>
      <c r="E295" s="145">
        <v>81232</v>
      </c>
    </row>
    <row r="296" spans="1:5" ht="24.75" customHeight="1">
      <c r="A296" s="19"/>
      <c r="B296" s="94"/>
      <c r="C296" s="28"/>
      <c r="D296" s="32" t="s">
        <v>312</v>
      </c>
      <c r="E296" s="184"/>
    </row>
    <row r="297" spans="1:5" ht="14.25" customHeight="1">
      <c r="A297" s="19"/>
      <c r="B297" s="94"/>
      <c r="C297" s="23"/>
      <c r="D297" s="33" t="s">
        <v>313</v>
      </c>
      <c r="E297" s="451"/>
    </row>
    <row r="298" spans="1:5" ht="15" customHeight="1">
      <c r="A298" s="19"/>
      <c r="B298" s="94"/>
      <c r="C298" s="10">
        <v>4010</v>
      </c>
      <c r="D298" s="15" t="s">
        <v>43</v>
      </c>
      <c r="E298" s="145">
        <v>712000</v>
      </c>
    </row>
    <row r="299" spans="1:5" ht="15" customHeight="1">
      <c r="A299" s="19"/>
      <c r="B299" s="94"/>
      <c r="C299" s="10">
        <v>4040</v>
      </c>
      <c r="D299" s="15" t="s">
        <v>55</v>
      </c>
      <c r="E299" s="145">
        <v>57000</v>
      </c>
    </row>
    <row r="300" spans="1:5" ht="15" customHeight="1">
      <c r="A300" s="19"/>
      <c r="B300" s="94"/>
      <c r="C300" s="10">
        <v>4110</v>
      </c>
      <c r="D300" s="15" t="s">
        <v>45</v>
      </c>
      <c r="E300" s="145">
        <v>132000</v>
      </c>
    </row>
    <row r="301" spans="1:5" ht="15" customHeight="1">
      <c r="A301" s="19"/>
      <c r="B301" s="94"/>
      <c r="C301" s="10">
        <v>4120</v>
      </c>
      <c r="D301" s="15" t="s">
        <v>46</v>
      </c>
      <c r="E301" s="145">
        <v>19000</v>
      </c>
    </row>
    <row r="302" spans="1:5" ht="15" customHeight="1">
      <c r="A302" s="19"/>
      <c r="B302" s="94"/>
      <c r="C302" s="10">
        <v>4210</v>
      </c>
      <c r="D302" s="15" t="s">
        <v>47</v>
      </c>
      <c r="E302" s="145">
        <v>95000</v>
      </c>
    </row>
    <row r="303" spans="1:5" ht="15" customHeight="1">
      <c r="A303" s="19"/>
      <c r="B303" s="94"/>
      <c r="C303" s="10">
        <v>4220</v>
      </c>
      <c r="D303" s="15" t="s">
        <v>97</v>
      </c>
      <c r="E303" s="145">
        <v>86000</v>
      </c>
    </row>
    <row r="304" spans="1:5" ht="15" customHeight="1">
      <c r="A304" s="19"/>
      <c r="B304" s="94"/>
      <c r="C304" s="10">
        <v>4230</v>
      </c>
      <c r="D304" s="15" t="s">
        <v>71</v>
      </c>
      <c r="E304" s="145">
        <v>3000</v>
      </c>
    </row>
    <row r="305" spans="1:5" ht="15" customHeight="1">
      <c r="A305" s="19"/>
      <c r="B305" s="94"/>
      <c r="C305" s="10">
        <v>4260</v>
      </c>
      <c r="D305" s="15" t="s">
        <v>48</v>
      </c>
      <c r="E305" s="145">
        <v>34000</v>
      </c>
    </row>
    <row r="306" spans="1:5" ht="15" customHeight="1">
      <c r="A306" s="19"/>
      <c r="B306" s="94"/>
      <c r="C306" s="10">
        <v>4270</v>
      </c>
      <c r="D306" s="15" t="s">
        <v>56</v>
      </c>
      <c r="E306" s="145">
        <v>4000</v>
      </c>
    </row>
    <row r="307" spans="1:5" ht="15" customHeight="1">
      <c r="A307" s="19"/>
      <c r="B307" s="94"/>
      <c r="C307" s="10">
        <v>4280</v>
      </c>
      <c r="D307" s="15" t="s">
        <v>81</v>
      </c>
      <c r="E307" s="145">
        <v>2000</v>
      </c>
    </row>
    <row r="308" spans="1:5" ht="15" customHeight="1">
      <c r="A308" s="19"/>
      <c r="B308" s="94"/>
      <c r="C308" s="10">
        <v>4300</v>
      </c>
      <c r="D308" s="15" t="s">
        <v>42</v>
      </c>
      <c r="E308" s="145">
        <v>24000</v>
      </c>
    </row>
    <row r="309" spans="1:5" ht="15" customHeight="1">
      <c r="A309" s="19"/>
      <c r="B309" s="94"/>
      <c r="C309" s="10">
        <v>4430</v>
      </c>
      <c r="D309" s="15" t="s">
        <v>50</v>
      </c>
      <c r="E309" s="145">
        <v>4800</v>
      </c>
    </row>
    <row r="310" spans="1:5" ht="15" customHeight="1">
      <c r="A310" s="19"/>
      <c r="B310" s="94"/>
      <c r="C310" s="10">
        <v>4440</v>
      </c>
      <c r="D310" s="15" t="s">
        <v>51</v>
      </c>
      <c r="E310" s="145">
        <v>32000</v>
      </c>
    </row>
    <row r="311" spans="1:5" ht="15" customHeight="1">
      <c r="A311" s="19"/>
      <c r="B311" s="50"/>
      <c r="C311" s="10">
        <v>4520</v>
      </c>
      <c r="D311" s="15" t="s">
        <v>278</v>
      </c>
      <c r="E311" s="145">
        <v>516</v>
      </c>
    </row>
    <row r="312" spans="1:5" ht="15" customHeight="1">
      <c r="A312" s="19"/>
      <c r="B312" s="48" t="s">
        <v>209</v>
      </c>
      <c r="C312" s="10"/>
      <c r="D312" s="14" t="s">
        <v>98</v>
      </c>
      <c r="E312" s="172">
        <f>SUM(E313:E334)</f>
        <v>6786220</v>
      </c>
    </row>
    <row r="313" spans="1:5" ht="25.5" customHeight="1">
      <c r="A313" s="19"/>
      <c r="B313" s="94"/>
      <c r="C313" s="26">
        <v>2580</v>
      </c>
      <c r="D313" s="17" t="s">
        <v>219</v>
      </c>
      <c r="E313" s="184">
        <v>2926080</v>
      </c>
    </row>
    <row r="314" spans="1:5" ht="12.75" customHeight="1">
      <c r="A314" s="19"/>
      <c r="B314" s="94"/>
      <c r="C314" s="28"/>
      <c r="D314" s="33" t="s">
        <v>388</v>
      </c>
      <c r="E314" s="459"/>
    </row>
    <row r="315" spans="1:5" ht="12" customHeight="1">
      <c r="A315" s="19"/>
      <c r="B315" s="94"/>
      <c r="C315" s="23"/>
      <c r="D315" s="17" t="s">
        <v>387</v>
      </c>
      <c r="E315" s="451"/>
    </row>
    <row r="316" spans="1:5" ht="12.75" customHeight="1">
      <c r="A316" s="19"/>
      <c r="B316" s="94"/>
      <c r="C316" s="10">
        <v>4010</v>
      </c>
      <c r="D316" s="15" t="s">
        <v>43</v>
      </c>
      <c r="E316" s="145">
        <v>2106125</v>
      </c>
    </row>
    <row r="317" spans="1:5" ht="15" customHeight="1">
      <c r="A317" s="19"/>
      <c r="B317" s="94"/>
      <c r="C317" s="10">
        <v>4040</v>
      </c>
      <c r="D317" s="15" t="s">
        <v>55</v>
      </c>
      <c r="E317" s="145">
        <v>175000</v>
      </c>
    </row>
    <row r="318" spans="1:5" ht="15" customHeight="1">
      <c r="A318" s="19"/>
      <c r="B318" s="94"/>
      <c r="C318" s="10">
        <v>4110</v>
      </c>
      <c r="D318" s="15" t="s">
        <v>45</v>
      </c>
      <c r="E318" s="145">
        <v>404500</v>
      </c>
    </row>
    <row r="319" spans="1:5" ht="15" customHeight="1">
      <c r="A319" s="19"/>
      <c r="B319" s="94"/>
      <c r="C319" s="10">
        <v>4120</v>
      </c>
      <c r="D319" s="15" t="s">
        <v>46</v>
      </c>
      <c r="E319" s="145">
        <v>55800</v>
      </c>
    </row>
    <row r="320" spans="1:5" ht="15" customHeight="1">
      <c r="A320" s="19"/>
      <c r="B320" s="94"/>
      <c r="C320" s="10">
        <v>4170</v>
      </c>
      <c r="D320" s="15" t="s">
        <v>314</v>
      </c>
      <c r="E320" s="145">
        <v>3000</v>
      </c>
    </row>
    <row r="321" spans="1:5" ht="15" customHeight="1">
      <c r="A321" s="19"/>
      <c r="B321" s="94"/>
      <c r="C321" s="10">
        <v>4210</v>
      </c>
      <c r="D321" s="15" t="s">
        <v>47</v>
      </c>
      <c r="E321" s="145">
        <v>100000</v>
      </c>
    </row>
    <row r="322" spans="1:5" ht="15" customHeight="1">
      <c r="A322" s="19"/>
      <c r="B322" s="94"/>
      <c r="C322" s="10">
        <v>4220</v>
      </c>
      <c r="D322" s="15" t="s">
        <v>70</v>
      </c>
      <c r="E322" s="145">
        <v>295500</v>
      </c>
    </row>
    <row r="323" spans="1:5" ht="14.25" customHeight="1">
      <c r="A323" s="19"/>
      <c r="B323" s="94"/>
      <c r="C323" s="10">
        <v>4230</v>
      </c>
      <c r="D323" s="15" t="s">
        <v>186</v>
      </c>
      <c r="E323" s="145">
        <v>40000</v>
      </c>
    </row>
    <row r="324" spans="1:5" ht="15" customHeight="1">
      <c r="A324" s="19"/>
      <c r="B324" s="94"/>
      <c r="C324" s="10">
        <v>4260</v>
      </c>
      <c r="D324" s="15" t="s">
        <v>48</v>
      </c>
      <c r="E324" s="145">
        <v>280000</v>
      </c>
    </row>
    <row r="325" spans="1:5" ht="15" customHeight="1">
      <c r="A325" s="19"/>
      <c r="B325" s="94"/>
      <c r="C325" s="10">
        <v>4270</v>
      </c>
      <c r="D325" s="15" t="s">
        <v>56</v>
      </c>
      <c r="E325" s="145">
        <v>85000</v>
      </c>
    </row>
    <row r="326" spans="1:5" ht="15" customHeight="1">
      <c r="A326" s="19"/>
      <c r="B326" s="94"/>
      <c r="C326" s="10">
        <v>4280</v>
      </c>
      <c r="D326" s="15" t="s">
        <v>81</v>
      </c>
      <c r="E326" s="145">
        <v>12000</v>
      </c>
    </row>
    <row r="327" spans="1:5" ht="15" customHeight="1">
      <c r="A327" s="19"/>
      <c r="B327" s="94"/>
      <c r="C327" s="10">
        <v>4300</v>
      </c>
      <c r="D327" s="15" t="s">
        <v>42</v>
      </c>
      <c r="E327" s="145">
        <v>150000</v>
      </c>
    </row>
    <row r="328" spans="1:5" ht="15" customHeight="1">
      <c r="A328" s="19"/>
      <c r="B328" s="94"/>
      <c r="C328" s="10">
        <v>4350</v>
      </c>
      <c r="D328" s="15" t="s">
        <v>315</v>
      </c>
      <c r="E328" s="145">
        <v>6000</v>
      </c>
    </row>
    <row r="329" spans="1:5" ht="15" customHeight="1">
      <c r="A329" s="21"/>
      <c r="B329" s="50"/>
      <c r="C329" s="10">
        <v>4410</v>
      </c>
      <c r="D329" s="15" t="s">
        <v>49</v>
      </c>
      <c r="E329" s="145">
        <v>5000</v>
      </c>
    </row>
    <row r="330" spans="1:5" ht="15" customHeight="1">
      <c r="A330" s="18"/>
      <c r="B330" s="48"/>
      <c r="C330" s="10">
        <v>4430</v>
      </c>
      <c r="D330" s="15" t="s">
        <v>50</v>
      </c>
      <c r="E330" s="145">
        <v>9225</v>
      </c>
    </row>
    <row r="331" spans="1:5" ht="15" customHeight="1">
      <c r="A331" s="19"/>
      <c r="B331" s="94"/>
      <c r="C331" s="10">
        <v>4440</v>
      </c>
      <c r="D331" s="15" t="s">
        <v>51</v>
      </c>
      <c r="E331" s="145">
        <v>87990</v>
      </c>
    </row>
    <row r="332" spans="1:5" ht="15" customHeight="1">
      <c r="A332" s="19"/>
      <c r="B332" s="94"/>
      <c r="C332" s="10">
        <v>4480</v>
      </c>
      <c r="D332" s="15" t="s">
        <v>52</v>
      </c>
      <c r="E332" s="145">
        <v>4626</v>
      </c>
    </row>
    <row r="333" spans="1:5" ht="15" customHeight="1">
      <c r="A333" s="19"/>
      <c r="B333" s="94"/>
      <c r="C333" s="10">
        <v>4520</v>
      </c>
      <c r="D333" s="15" t="s">
        <v>279</v>
      </c>
      <c r="E333" s="145">
        <v>374</v>
      </c>
    </row>
    <row r="334" spans="1:5" ht="36.75" customHeight="1">
      <c r="A334" s="19"/>
      <c r="B334" s="94"/>
      <c r="C334" s="10">
        <v>6230</v>
      </c>
      <c r="D334" s="15" t="s">
        <v>536</v>
      </c>
      <c r="E334" s="145">
        <v>40000</v>
      </c>
    </row>
    <row r="335" spans="1:5" ht="17.25" customHeight="1">
      <c r="A335" s="19"/>
      <c r="B335" s="48" t="s">
        <v>210</v>
      </c>
      <c r="C335" s="10"/>
      <c r="D335" s="14" t="s">
        <v>99</v>
      </c>
      <c r="E335" s="128">
        <f>SUM(E336:E341)</f>
        <v>1117620</v>
      </c>
    </row>
    <row r="336" spans="1:5" ht="24.75" customHeight="1">
      <c r="A336" s="19"/>
      <c r="B336" s="94"/>
      <c r="C336" s="10">
        <v>2320</v>
      </c>
      <c r="D336" s="15" t="s">
        <v>373</v>
      </c>
      <c r="E336" s="126">
        <v>56507</v>
      </c>
    </row>
    <row r="337" spans="1:5" ht="15" customHeight="1">
      <c r="A337" s="19"/>
      <c r="B337" s="94"/>
      <c r="C337" s="10">
        <v>3110</v>
      </c>
      <c r="D337" s="15" t="s">
        <v>73</v>
      </c>
      <c r="E337" s="145">
        <v>987491</v>
      </c>
    </row>
    <row r="338" spans="1:5" ht="15" customHeight="1">
      <c r="A338" s="19"/>
      <c r="B338" s="94"/>
      <c r="C338" s="10">
        <v>4110</v>
      </c>
      <c r="D338" s="15" t="s">
        <v>123</v>
      </c>
      <c r="E338" s="145">
        <v>6769</v>
      </c>
    </row>
    <row r="339" spans="1:5" ht="15" customHeight="1">
      <c r="A339" s="19"/>
      <c r="B339" s="94"/>
      <c r="C339" s="10">
        <v>4120</v>
      </c>
      <c r="D339" s="15" t="s">
        <v>124</v>
      </c>
      <c r="E339" s="145">
        <v>1020</v>
      </c>
    </row>
    <row r="340" spans="1:5" ht="15" customHeight="1">
      <c r="A340" s="19"/>
      <c r="B340" s="94"/>
      <c r="C340" s="10">
        <v>4170</v>
      </c>
      <c r="D340" s="15" t="s">
        <v>314</v>
      </c>
      <c r="E340" s="145">
        <v>41633</v>
      </c>
    </row>
    <row r="341" spans="1:5" ht="15" customHeight="1">
      <c r="A341" s="19"/>
      <c r="B341" s="50"/>
      <c r="C341" s="10">
        <v>4300</v>
      </c>
      <c r="D341" s="15" t="s">
        <v>42</v>
      </c>
      <c r="E341" s="145">
        <v>24200</v>
      </c>
    </row>
    <row r="342" spans="1:5" ht="15" customHeight="1">
      <c r="A342" s="19"/>
      <c r="B342" s="48" t="s">
        <v>211</v>
      </c>
      <c r="C342" s="10"/>
      <c r="D342" s="14" t="s">
        <v>30</v>
      </c>
      <c r="E342" s="128">
        <f>SUM(E343:E356)</f>
        <v>486191</v>
      </c>
    </row>
    <row r="343" spans="1:5" ht="15" customHeight="1">
      <c r="A343" s="19"/>
      <c r="B343" s="94"/>
      <c r="C343" s="10">
        <v>4010</v>
      </c>
      <c r="D343" s="15" t="s">
        <v>43</v>
      </c>
      <c r="E343" s="145">
        <v>307415</v>
      </c>
    </row>
    <row r="344" spans="1:5" ht="15" customHeight="1">
      <c r="A344" s="19"/>
      <c r="B344" s="94"/>
      <c r="C344" s="10">
        <v>4040</v>
      </c>
      <c r="D344" s="15" t="s">
        <v>55</v>
      </c>
      <c r="E344" s="145">
        <v>23900</v>
      </c>
    </row>
    <row r="345" spans="1:5" ht="15" customHeight="1">
      <c r="A345" s="19"/>
      <c r="B345" s="94"/>
      <c r="C345" s="10">
        <v>4110</v>
      </c>
      <c r="D345" s="15" t="s">
        <v>45</v>
      </c>
      <c r="E345" s="145">
        <v>58742</v>
      </c>
    </row>
    <row r="346" spans="1:5" ht="15" customHeight="1">
      <c r="A346" s="19"/>
      <c r="B346" s="94"/>
      <c r="C346" s="10">
        <v>4120</v>
      </c>
      <c r="D346" s="15" t="s">
        <v>46</v>
      </c>
      <c r="E346" s="145">
        <v>8117</v>
      </c>
    </row>
    <row r="347" spans="1:5" ht="15" customHeight="1">
      <c r="A347" s="19"/>
      <c r="B347" s="94"/>
      <c r="C347" s="10">
        <v>4170</v>
      </c>
      <c r="D347" s="15" t="s">
        <v>314</v>
      </c>
      <c r="E347" s="145">
        <v>12000</v>
      </c>
    </row>
    <row r="348" spans="1:5" ht="15" customHeight="1">
      <c r="A348" s="19"/>
      <c r="B348" s="94"/>
      <c r="C348" s="10">
        <v>4210</v>
      </c>
      <c r="D348" s="15" t="s">
        <v>47</v>
      </c>
      <c r="E348" s="145">
        <v>12760</v>
      </c>
    </row>
    <row r="349" spans="1:5" ht="15" customHeight="1">
      <c r="A349" s="19"/>
      <c r="B349" s="94"/>
      <c r="C349" s="10">
        <v>4260</v>
      </c>
      <c r="D349" s="15" t="s">
        <v>48</v>
      </c>
      <c r="E349" s="145">
        <v>13057</v>
      </c>
    </row>
    <row r="350" spans="1:5" ht="15" customHeight="1">
      <c r="A350" s="19"/>
      <c r="B350" s="94"/>
      <c r="C350" s="10">
        <v>4270</v>
      </c>
      <c r="D350" s="15" t="s">
        <v>56</v>
      </c>
      <c r="E350" s="145">
        <v>800</v>
      </c>
    </row>
    <row r="351" spans="1:5" ht="15" customHeight="1">
      <c r="A351" s="19"/>
      <c r="B351" s="94"/>
      <c r="C351" s="10">
        <v>4280</v>
      </c>
      <c r="D351" s="15" t="s">
        <v>81</v>
      </c>
      <c r="E351" s="145">
        <v>337</v>
      </c>
    </row>
    <row r="352" spans="1:5" ht="15" customHeight="1">
      <c r="A352" s="19"/>
      <c r="B352" s="94"/>
      <c r="C352" s="10">
        <v>4300</v>
      </c>
      <c r="D352" s="15" t="s">
        <v>42</v>
      </c>
      <c r="E352" s="145">
        <v>29171</v>
      </c>
    </row>
    <row r="353" spans="1:5" ht="15" customHeight="1">
      <c r="A353" s="19"/>
      <c r="B353" s="94"/>
      <c r="C353" s="10">
        <v>4410</v>
      </c>
      <c r="D353" s="15" t="s">
        <v>49</v>
      </c>
      <c r="E353" s="145">
        <v>800</v>
      </c>
    </row>
    <row r="354" spans="1:5" ht="15" customHeight="1">
      <c r="A354" s="19"/>
      <c r="B354" s="94"/>
      <c r="C354" s="10">
        <v>4430</v>
      </c>
      <c r="D354" s="15" t="s">
        <v>50</v>
      </c>
      <c r="E354" s="145">
        <v>693</v>
      </c>
    </row>
    <row r="355" spans="1:5" ht="15" customHeight="1">
      <c r="A355" s="19"/>
      <c r="B355" s="94"/>
      <c r="C355" s="10">
        <v>4440</v>
      </c>
      <c r="D355" s="15" t="s">
        <v>51</v>
      </c>
      <c r="E355" s="145">
        <v>9799</v>
      </c>
    </row>
    <row r="356" spans="1:5" ht="15" customHeight="1">
      <c r="A356" s="19"/>
      <c r="B356" s="94"/>
      <c r="C356" s="10">
        <v>6060</v>
      </c>
      <c r="D356" s="15" t="s">
        <v>143</v>
      </c>
      <c r="E356" s="145">
        <v>8600</v>
      </c>
    </row>
    <row r="357" spans="1:5" ht="14.25" customHeight="1">
      <c r="A357" s="19"/>
      <c r="B357" s="48" t="s">
        <v>257</v>
      </c>
      <c r="C357" s="10"/>
      <c r="D357" s="14" t="s">
        <v>258</v>
      </c>
      <c r="E357" s="172">
        <f>SUM(E358:E359)</f>
        <v>5000</v>
      </c>
    </row>
    <row r="358" spans="1:5" ht="14.25" customHeight="1">
      <c r="A358" s="19"/>
      <c r="B358" s="94"/>
      <c r="C358" s="10">
        <v>4210</v>
      </c>
      <c r="D358" s="15" t="s">
        <v>47</v>
      </c>
      <c r="E358" s="145">
        <v>2000</v>
      </c>
    </row>
    <row r="359" spans="1:5" ht="15" customHeight="1">
      <c r="A359" s="19"/>
      <c r="B359" s="94"/>
      <c r="C359" s="10">
        <v>4300</v>
      </c>
      <c r="D359" s="15" t="s">
        <v>42</v>
      </c>
      <c r="E359" s="145">
        <v>3000</v>
      </c>
    </row>
    <row r="360" spans="1:5" ht="15.75" customHeight="1">
      <c r="A360" s="18">
        <v>853</v>
      </c>
      <c r="B360" s="48"/>
      <c r="C360" s="10"/>
      <c r="D360" s="16" t="s">
        <v>213</v>
      </c>
      <c r="E360" s="127">
        <f>E361+E371</f>
        <v>1276378</v>
      </c>
    </row>
    <row r="361" spans="1:5" ht="17.25" customHeight="1">
      <c r="A361" s="19"/>
      <c r="B361" s="48">
        <v>85321</v>
      </c>
      <c r="C361" s="10"/>
      <c r="D361" s="14" t="s">
        <v>31</v>
      </c>
      <c r="E361" s="128">
        <f>SUM(E362:E370)</f>
        <v>65700</v>
      </c>
    </row>
    <row r="362" spans="1:5" ht="15" customHeight="1">
      <c r="A362" s="19"/>
      <c r="B362" s="94"/>
      <c r="C362" s="10">
        <v>4010</v>
      </c>
      <c r="D362" s="15" t="s">
        <v>43</v>
      </c>
      <c r="E362" s="126">
        <v>33200</v>
      </c>
    </row>
    <row r="363" spans="1:5" ht="15" customHeight="1">
      <c r="A363" s="19"/>
      <c r="B363" s="94"/>
      <c r="C363" s="10">
        <v>4040</v>
      </c>
      <c r="D363" s="15" t="s">
        <v>55</v>
      </c>
      <c r="E363" s="126">
        <v>2064</v>
      </c>
    </row>
    <row r="364" spans="1:5" ht="15" customHeight="1">
      <c r="A364" s="19"/>
      <c r="B364" s="94"/>
      <c r="C364" s="10">
        <v>4110</v>
      </c>
      <c r="D364" s="15" t="s">
        <v>45</v>
      </c>
      <c r="E364" s="126">
        <v>6076</v>
      </c>
    </row>
    <row r="365" spans="1:5" ht="15" customHeight="1">
      <c r="A365" s="19"/>
      <c r="B365" s="94"/>
      <c r="C365" s="10">
        <v>4120</v>
      </c>
      <c r="D365" s="15" t="s">
        <v>46</v>
      </c>
      <c r="E365" s="126">
        <v>864</v>
      </c>
    </row>
    <row r="366" spans="1:5" ht="15" customHeight="1">
      <c r="A366" s="19"/>
      <c r="B366" s="94"/>
      <c r="C366" s="10">
        <v>4170</v>
      </c>
      <c r="D366" s="15" t="s">
        <v>314</v>
      </c>
      <c r="E366" s="126">
        <v>5580</v>
      </c>
    </row>
    <row r="367" spans="1:5" ht="15" customHeight="1">
      <c r="A367" s="19"/>
      <c r="B367" s="94"/>
      <c r="C367" s="10">
        <v>4210</v>
      </c>
      <c r="D367" s="15" t="s">
        <v>47</v>
      </c>
      <c r="E367" s="126">
        <v>800</v>
      </c>
    </row>
    <row r="368" spans="1:5" ht="15" customHeight="1">
      <c r="A368" s="19"/>
      <c r="B368" s="94"/>
      <c r="C368" s="10">
        <v>4300</v>
      </c>
      <c r="D368" s="15" t="s">
        <v>42</v>
      </c>
      <c r="E368" s="126">
        <v>15916</v>
      </c>
    </row>
    <row r="369" spans="1:5" ht="15" customHeight="1">
      <c r="A369" s="19"/>
      <c r="B369" s="94"/>
      <c r="C369" s="10">
        <v>4410</v>
      </c>
      <c r="D369" s="15" t="s">
        <v>49</v>
      </c>
      <c r="E369" s="126">
        <v>100</v>
      </c>
    </row>
    <row r="370" spans="1:5" ht="15" customHeight="1">
      <c r="A370" s="19"/>
      <c r="B370" s="50"/>
      <c r="C370" s="10">
        <v>4440</v>
      </c>
      <c r="D370" s="15" t="s">
        <v>92</v>
      </c>
      <c r="E370" s="126">
        <v>1100</v>
      </c>
    </row>
    <row r="371" spans="1:5" ht="15" customHeight="1">
      <c r="A371" s="19"/>
      <c r="B371" s="48">
        <v>85333</v>
      </c>
      <c r="C371" s="10"/>
      <c r="D371" s="14" t="s">
        <v>32</v>
      </c>
      <c r="E371" s="128">
        <f>SUM(E372:E388)</f>
        <v>1210678</v>
      </c>
    </row>
    <row r="372" spans="1:5" ht="15" customHeight="1">
      <c r="A372" s="19"/>
      <c r="B372" s="94"/>
      <c r="C372" s="10">
        <v>3020</v>
      </c>
      <c r="D372" s="15" t="s">
        <v>144</v>
      </c>
      <c r="E372" s="145">
        <v>260</v>
      </c>
    </row>
    <row r="373" spans="1:5" ht="15" customHeight="1">
      <c r="A373" s="19"/>
      <c r="B373" s="94"/>
      <c r="C373" s="10">
        <v>4010</v>
      </c>
      <c r="D373" s="15" t="s">
        <v>43</v>
      </c>
      <c r="E373" s="145">
        <v>822000</v>
      </c>
    </row>
    <row r="374" spans="1:5" ht="15" customHeight="1">
      <c r="A374" s="19"/>
      <c r="B374" s="94"/>
      <c r="C374" s="10">
        <v>4040</v>
      </c>
      <c r="D374" s="15" t="s">
        <v>55</v>
      </c>
      <c r="E374" s="145">
        <v>62119</v>
      </c>
    </row>
    <row r="375" spans="1:5" ht="15" customHeight="1">
      <c r="A375" s="21"/>
      <c r="B375" s="50"/>
      <c r="C375" s="10">
        <v>4110</v>
      </c>
      <c r="D375" s="15" t="s">
        <v>45</v>
      </c>
      <c r="E375" s="145">
        <v>152230</v>
      </c>
    </row>
    <row r="376" spans="1:5" ht="15" customHeight="1">
      <c r="A376" s="18"/>
      <c r="B376" s="48"/>
      <c r="C376" s="10">
        <v>4120</v>
      </c>
      <c r="D376" s="15" t="s">
        <v>46</v>
      </c>
      <c r="E376" s="145">
        <v>20135</v>
      </c>
    </row>
    <row r="377" spans="1:5" ht="15" customHeight="1">
      <c r="A377" s="19"/>
      <c r="B377" s="94"/>
      <c r="C377" s="10">
        <v>4170</v>
      </c>
      <c r="D377" s="15" t="s">
        <v>314</v>
      </c>
      <c r="E377" s="145">
        <v>15600</v>
      </c>
    </row>
    <row r="378" spans="1:5" ht="15" customHeight="1">
      <c r="A378" s="19"/>
      <c r="B378" s="94"/>
      <c r="C378" s="10">
        <v>4210</v>
      </c>
      <c r="D378" s="15" t="s">
        <v>47</v>
      </c>
      <c r="E378" s="145">
        <v>25000</v>
      </c>
    </row>
    <row r="379" spans="1:5" ht="15" customHeight="1">
      <c r="A379" s="19"/>
      <c r="B379" s="94"/>
      <c r="C379" s="10">
        <v>4260</v>
      </c>
      <c r="D379" s="15" t="s">
        <v>48</v>
      </c>
      <c r="E379" s="145">
        <v>25000</v>
      </c>
    </row>
    <row r="380" spans="1:5" ht="15" customHeight="1">
      <c r="A380" s="19"/>
      <c r="B380" s="94"/>
      <c r="C380" s="10">
        <v>4270</v>
      </c>
      <c r="D380" s="15" t="s">
        <v>56</v>
      </c>
      <c r="E380" s="145">
        <v>5000</v>
      </c>
    </row>
    <row r="381" spans="1:5" ht="15" customHeight="1">
      <c r="A381" s="19"/>
      <c r="B381" s="94"/>
      <c r="C381" s="10">
        <v>4280</v>
      </c>
      <c r="D381" s="15" t="s">
        <v>81</v>
      </c>
      <c r="E381" s="145">
        <v>400</v>
      </c>
    </row>
    <row r="382" spans="1:5" ht="15" customHeight="1">
      <c r="A382" s="19"/>
      <c r="B382" s="94"/>
      <c r="C382" s="10">
        <v>4300</v>
      </c>
      <c r="D382" s="15" t="s">
        <v>42</v>
      </c>
      <c r="E382" s="145">
        <v>13000</v>
      </c>
    </row>
    <row r="383" spans="1:5" ht="15" customHeight="1">
      <c r="A383" s="19"/>
      <c r="B383" s="94"/>
      <c r="C383" s="10">
        <v>4410</v>
      </c>
      <c r="D383" s="15" t="s">
        <v>49</v>
      </c>
      <c r="E383" s="145">
        <v>500</v>
      </c>
    </row>
    <row r="384" spans="1:5" ht="15" customHeight="1">
      <c r="A384" s="19"/>
      <c r="B384" s="94"/>
      <c r="C384" s="10">
        <v>4430</v>
      </c>
      <c r="D384" s="15" t="s">
        <v>50</v>
      </c>
      <c r="E384" s="145">
        <v>2500</v>
      </c>
    </row>
    <row r="385" spans="1:5" ht="15" customHeight="1">
      <c r="A385" s="19"/>
      <c r="B385" s="94"/>
      <c r="C385" s="10">
        <v>4440</v>
      </c>
      <c r="D385" s="15" t="s">
        <v>51</v>
      </c>
      <c r="E385" s="145">
        <v>28592</v>
      </c>
    </row>
    <row r="386" spans="1:5" ht="15" customHeight="1">
      <c r="A386" s="19"/>
      <c r="B386" s="94"/>
      <c r="C386" s="10">
        <v>4480</v>
      </c>
      <c r="D386" s="15" t="s">
        <v>128</v>
      </c>
      <c r="E386" s="145">
        <v>3570</v>
      </c>
    </row>
    <row r="387" spans="1:5" ht="15" customHeight="1">
      <c r="A387" s="19"/>
      <c r="B387" s="94"/>
      <c r="C387" s="10">
        <v>4520</v>
      </c>
      <c r="D387" s="15" t="s">
        <v>53</v>
      </c>
      <c r="E387" s="145">
        <v>378</v>
      </c>
    </row>
    <row r="388" spans="1:5" ht="15" customHeight="1">
      <c r="A388" s="19"/>
      <c r="B388" s="50"/>
      <c r="C388" s="10">
        <v>6050</v>
      </c>
      <c r="D388" s="15" t="s">
        <v>72</v>
      </c>
      <c r="E388" s="145">
        <v>34394</v>
      </c>
    </row>
    <row r="389" spans="1:5" ht="14.25" customHeight="1">
      <c r="A389" s="18">
        <v>854</v>
      </c>
      <c r="B389" s="152"/>
      <c r="C389" s="10"/>
      <c r="D389" s="16" t="s">
        <v>100</v>
      </c>
      <c r="E389" s="127">
        <f>E390+E396+E419+E433+E453+E450</f>
        <v>4243393</v>
      </c>
    </row>
    <row r="390" spans="1:5" ht="15" customHeight="1">
      <c r="A390" s="19"/>
      <c r="B390" s="48">
        <v>85401</v>
      </c>
      <c r="C390" s="10"/>
      <c r="D390" s="14" t="s">
        <v>101</v>
      </c>
      <c r="E390" s="128">
        <f>SUM(E391:E395)</f>
        <v>88476</v>
      </c>
    </row>
    <row r="391" spans="1:5" ht="15" customHeight="1">
      <c r="A391" s="19"/>
      <c r="B391" s="94"/>
      <c r="C391" s="10">
        <v>4010</v>
      </c>
      <c r="D391" s="15" t="s">
        <v>43</v>
      </c>
      <c r="E391" s="145">
        <v>62348</v>
      </c>
    </row>
    <row r="392" spans="1:5" ht="15" customHeight="1">
      <c r="A392" s="19"/>
      <c r="B392" s="94"/>
      <c r="C392" s="10">
        <v>4040</v>
      </c>
      <c r="D392" s="15" t="s">
        <v>55</v>
      </c>
      <c r="E392" s="145">
        <v>5017</v>
      </c>
    </row>
    <row r="393" spans="1:5" ht="15" customHeight="1">
      <c r="A393" s="19"/>
      <c r="B393" s="94"/>
      <c r="C393" s="10">
        <v>4110</v>
      </c>
      <c r="D393" s="15" t="s">
        <v>45</v>
      </c>
      <c r="E393" s="145">
        <v>12119</v>
      </c>
    </row>
    <row r="394" spans="1:5" ht="15" customHeight="1">
      <c r="A394" s="19"/>
      <c r="B394" s="94"/>
      <c r="C394" s="10">
        <v>4120</v>
      </c>
      <c r="D394" s="15" t="s">
        <v>46</v>
      </c>
      <c r="E394" s="145">
        <v>1650</v>
      </c>
    </row>
    <row r="395" spans="1:5" ht="15" customHeight="1">
      <c r="A395" s="19"/>
      <c r="B395" s="50"/>
      <c r="C395" s="10">
        <v>4440</v>
      </c>
      <c r="D395" s="15" t="s">
        <v>51</v>
      </c>
      <c r="E395" s="145">
        <v>7342</v>
      </c>
    </row>
    <row r="396" spans="1:5" ht="15.75" customHeight="1">
      <c r="A396" s="19"/>
      <c r="B396" s="94">
        <v>85403</v>
      </c>
      <c r="C396" s="23"/>
      <c r="D396" s="35" t="s">
        <v>102</v>
      </c>
      <c r="E396" s="148">
        <f>SUM(E397:E418)</f>
        <v>1763077</v>
      </c>
    </row>
    <row r="397" spans="1:5" ht="25.5" customHeight="1">
      <c r="A397" s="19"/>
      <c r="B397" s="94"/>
      <c r="C397" s="10">
        <v>2540</v>
      </c>
      <c r="D397" s="15" t="s">
        <v>221</v>
      </c>
      <c r="E397" s="145">
        <v>757740</v>
      </c>
    </row>
    <row r="398" spans="1:5" ht="14.25" customHeight="1">
      <c r="A398" s="19"/>
      <c r="B398" s="94"/>
      <c r="C398" s="23">
        <v>3020</v>
      </c>
      <c r="D398" s="25" t="s">
        <v>144</v>
      </c>
      <c r="E398" s="145">
        <v>1000</v>
      </c>
    </row>
    <row r="399" spans="1:5" ht="15" customHeight="1">
      <c r="A399" s="19"/>
      <c r="B399" s="94"/>
      <c r="C399" s="10">
        <v>3110</v>
      </c>
      <c r="D399" s="15" t="s">
        <v>73</v>
      </c>
      <c r="E399" s="145">
        <v>1000</v>
      </c>
    </row>
    <row r="400" spans="1:5" ht="15" customHeight="1">
      <c r="A400" s="19"/>
      <c r="B400" s="94"/>
      <c r="C400" s="10">
        <v>4010</v>
      </c>
      <c r="D400" s="15" t="s">
        <v>43</v>
      </c>
      <c r="E400" s="145">
        <v>457725</v>
      </c>
    </row>
    <row r="401" spans="1:5" ht="15" customHeight="1">
      <c r="A401" s="19"/>
      <c r="B401" s="94"/>
      <c r="C401" s="23">
        <v>4040</v>
      </c>
      <c r="D401" s="25" t="s">
        <v>55</v>
      </c>
      <c r="E401" s="145">
        <v>37600</v>
      </c>
    </row>
    <row r="402" spans="1:5" ht="15" customHeight="1">
      <c r="A402" s="19"/>
      <c r="B402" s="94"/>
      <c r="C402" s="23">
        <v>4110</v>
      </c>
      <c r="D402" s="25" t="s">
        <v>45</v>
      </c>
      <c r="E402" s="145">
        <v>91172</v>
      </c>
    </row>
    <row r="403" spans="1:5" ht="15" customHeight="1">
      <c r="A403" s="19"/>
      <c r="B403" s="94"/>
      <c r="C403" s="23">
        <v>4120</v>
      </c>
      <c r="D403" s="25" t="s">
        <v>46</v>
      </c>
      <c r="E403" s="145">
        <v>12062</v>
      </c>
    </row>
    <row r="404" spans="1:5" ht="15" customHeight="1">
      <c r="A404" s="19"/>
      <c r="B404" s="94"/>
      <c r="C404" s="10">
        <v>4210</v>
      </c>
      <c r="D404" s="15" t="s">
        <v>47</v>
      </c>
      <c r="E404" s="145">
        <v>22429</v>
      </c>
    </row>
    <row r="405" spans="1:5" ht="15" customHeight="1">
      <c r="A405" s="19"/>
      <c r="B405" s="94"/>
      <c r="C405" s="10">
        <v>4218</v>
      </c>
      <c r="D405" s="15" t="s">
        <v>47</v>
      </c>
      <c r="E405" s="145">
        <v>56683</v>
      </c>
    </row>
    <row r="406" spans="1:5" ht="15" customHeight="1">
      <c r="A406" s="19"/>
      <c r="B406" s="94"/>
      <c r="C406" s="10">
        <v>4219</v>
      </c>
      <c r="D406" s="15" t="s">
        <v>47</v>
      </c>
      <c r="E406" s="145">
        <v>18894</v>
      </c>
    </row>
    <row r="407" spans="1:5" ht="15" customHeight="1">
      <c r="A407" s="19"/>
      <c r="B407" s="94"/>
      <c r="C407" s="10">
        <v>4220</v>
      </c>
      <c r="D407" s="15" t="s">
        <v>70</v>
      </c>
      <c r="E407" s="145">
        <v>15000</v>
      </c>
    </row>
    <row r="408" spans="1:5" ht="15" customHeight="1">
      <c r="A408" s="19"/>
      <c r="B408" s="94"/>
      <c r="C408" s="10">
        <v>4260</v>
      </c>
      <c r="D408" s="15" t="s">
        <v>48</v>
      </c>
      <c r="E408" s="145">
        <v>9640</v>
      </c>
    </row>
    <row r="409" spans="1:5" ht="15" customHeight="1">
      <c r="A409" s="19"/>
      <c r="B409" s="94"/>
      <c r="C409" s="10">
        <v>4270</v>
      </c>
      <c r="D409" s="15" t="s">
        <v>56</v>
      </c>
      <c r="E409" s="145">
        <v>10500</v>
      </c>
    </row>
    <row r="410" spans="1:5" ht="15" customHeight="1">
      <c r="A410" s="19"/>
      <c r="B410" s="94"/>
      <c r="C410" s="10">
        <v>4278</v>
      </c>
      <c r="D410" s="15" t="s">
        <v>56</v>
      </c>
      <c r="E410" s="145">
        <v>37789</v>
      </c>
    </row>
    <row r="411" spans="1:5" ht="15" customHeight="1">
      <c r="A411" s="19"/>
      <c r="B411" s="94"/>
      <c r="C411" s="10">
        <v>4279</v>
      </c>
      <c r="D411" s="15" t="s">
        <v>56</v>
      </c>
      <c r="E411" s="145">
        <v>12596</v>
      </c>
    </row>
    <row r="412" spans="1:5" ht="15" customHeight="1">
      <c r="A412" s="19"/>
      <c r="B412" s="94"/>
      <c r="C412" s="10">
        <v>4280</v>
      </c>
      <c r="D412" s="15" t="s">
        <v>81</v>
      </c>
      <c r="E412" s="145">
        <v>1425</v>
      </c>
    </row>
    <row r="413" spans="1:5" ht="15" customHeight="1">
      <c r="A413" s="19"/>
      <c r="B413" s="94"/>
      <c r="C413" s="10">
        <v>4300</v>
      </c>
      <c r="D413" s="15" t="s">
        <v>42</v>
      </c>
      <c r="E413" s="145">
        <v>5500</v>
      </c>
    </row>
    <row r="414" spans="1:5" ht="15" customHeight="1">
      <c r="A414" s="19"/>
      <c r="B414" s="94"/>
      <c r="C414" s="10">
        <v>4350</v>
      </c>
      <c r="D414" s="15" t="s">
        <v>315</v>
      </c>
      <c r="E414" s="145">
        <v>300</v>
      </c>
    </row>
    <row r="415" spans="1:5" ht="15" customHeight="1">
      <c r="A415" s="19"/>
      <c r="B415" s="94"/>
      <c r="C415" s="10">
        <v>4410</v>
      </c>
      <c r="D415" s="15" t="s">
        <v>49</v>
      </c>
      <c r="E415" s="145">
        <v>100</v>
      </c>
    </row>
    <row r="416" spans="1:5" ht="15" customHeight="1">
      <c r="A416" s="19"/>
      <c r="B416" s="94"/>
      <c r="C416" s="10">
        <v>4430</v>
      </c>
      <c r="D416" s="15" t="s">
        <v>50</v>
      </c>
      <c r="E416" s="145">
        <v>1215</v>
      </c>
    </row>
    <row r="417" spans="1:5" ht="15" customHeight="1">
      <c r="A417" s="19"/>
      <c r="B417" s="94"/>
      <c r="C417" s="10">
        <v>4440</v>
      </c>
      <c r="D417" s="15" t="s">
        <v>51</v>
      </c>
      <c r="E417" s="145">
        <v>43487</v>
      </c>
    </row>
    <row r="418" spans="1:5" ht="15" customHeight="1">
      <c r="A418" s="19"/>
      <c r="B418" s="50"/>
      <c r="C418" s="10">
        <v>6050</v>
      </c>
      <c r="D418" s="15" t="s">
        <v>72</v>
      </c>
      <c r="E418" s="145">
        <v>169220</v>
      </c>
    </row>
    <row r="419" spans="1:5" ht="27" customHeight="1">
      <c r="A419" s="19"/>
      <c r="B419" s="154">
        <v>85406</v>
      </c>
      <c r="C419" s="10"/>
      <c r="D419" s="14" t="s">
        <v>103</v>
      </c>
      <c r="E419" s="128">
        <f>SUM(E420:E432)</f>
        <v>777466</v>
      </c>
    </row>
    <row r="420" spans="1:5" ht="14.25" customHeight="1">
      <c r="A420" s="19"/>
      <c r="B420" s="155"/>
      <c r="C420" s="10">
        <v>4010</v>
      </c>
      <c r="D420" s="15" t="s">
        <v>126</v>
      </c>
      <c r="E420" s="145">
        <v>529355</v>
      </c>
    </row>
    <row r="421" spans="1:5" ht="15" customHeight="1">
      <c r="A421" s="19"/>
      <c r="B421" s="155"/>
      <c r="C421" s="10">
        <v>4040</v>
      </c>
      <c r="D421" s="15" t="s">
        <v>55</v>
      </c>
      <c r="E421" s="145">
        <v>39093</v>
      </c>
    </row>
    <row r="422" spans="1:5" ht="15" customHeight="1">
      <c r="A422" s="21"/>
      <c r="B422" s="157"/>
      <c r="C422" s="10">
        <v>4110</v>
      </c>
      <c r="D422" s="15" t="s">
        <v>45</v>
      </c>
      <c r="E422" s="145">
        <v>100789</v>
      </c>
    </row>
    <row r="423" spans="1:5" ht="15" customHeight="1">
      <c r="A423" s="18"/>
      <c r="B423" s="154"/>
      <c r="C423" s="10">
        <v>4120</v>
      </c>
      <c r="D423" s="15" t="s">
        <v>46</v>
      </c>
      <c r="E423" s="145">
        <v>13927</v>
      </c>
    </row>
    <row r="424" spans="1:5" ht="15" customHeight="1">
      <c r="A424" s="19"/>
      <c r="B424" s="155"/>
      <c r="C424" s="10">
        <v>4170</v>
      </c>
      <c r="D424" s="15" t="s">
        <v>314</v>
      </c>
      <c r="E424" s="145">
        <v>3000</v>
      </c>
    </row>
    <row r="425" spans="1:5" ht="15" customHeight="1">
      <c r="A425" s="19"/>
      <c r="B425" s="155"/>
      <c r="C425" s="10">
        <v>4210</v>
      </c>
      <c r="D425" s="15" t="s">
        <v>47</v>
      </c>
      <c r="E425" s="145">
        <v>10000</v>
      </c>
    </row>
    <row r="426" spans="1:5" ht="15" customHeight="1">
      <c r="A426" s="19"/>
      <c r="B426" s="155"/>
      <c r="C426" s="10">
        <v>4240</v>
      </c>
      <c r="D426" s="15" t="s">
        <v>104</v>
      </c>
      <c r="E426" s="145">
        <v>5000</v>
      </c>
    </row>
    <row r="427" spans="1:5" ht="15" customHeight="1">
      <c r="A427" s="19"/>
      <c r="B427" s="155"/>
      <c r="C427" s="10">
        <v>4280</v>
      </c>
      <c r="D427" s="15" t="s">
        <v>81</v>
      </c>
      <c r="E427" s="145">
        <v>200</v>
      </c>
    </row>
    <row r="428" spans="1:5" ht="15" customHeight="1">
      <c r="A428" s="19"/>
      <c r="B428" s="155"/>
      <c r="C428" s="10">
        <v>4300</v>
      </c>
      <c r="D428" s="15" t="s">
        <v>42</v>
      </c>
      <c r="E428" s="145">
        <v>8501</v>
      </c>
    </row>
    <row r="429" spans="1:5" ht="15" customHeight="1">
      <c r="A429" s="19"/>
      <c r="B429" s="155"/>
      <c r="C429" s="10">
        <v>4350</v>
      </c>
      <c r="D429" s="15" t="s">
        <v>315</v>
      </c>
      <c r="E429" s="145">
        <v>1200</v>
      </c>
    </row>
    <row r="430" spans="1:5" ht="15" customHeight="1">
      <c r="A430" s="19"/>
      <c r="B430" s="155"/>
      <c r="C430" s="10">
        <v>4410</v>
      </c>
      <c r="D430" s="15" t="s">
        <v>49</v>
      </c>
      <c r="E430" s="145">
        <v>1000</v>
      </c>
    </row>
    <row r="431" spans="1:5" ht="15" customHeight="1">
      <c r="A431" s="19"/>
      <c r="B431" s="155"/>
      <c r="C431" s="10">
        <v>4430</v>
      </c>
      <c r="D431" s="15" t="s">
        <v>50</v>
      </c>
      <c r="E431" s="145">
        <v>29000</v>
      </c>
    </row>
    <row r="432" spans="1:5" ht="15" customHeight="1">
      <c r="A432" s="19"/>
      <c r="B432" s="155"/>
      <c r="C432" s="10">
        <v>4440</v>
      </c>
      <c r="D432" s="15" t="s">
        <v>92</v>
      </c>
      <c r="E432" s="145">
        <v>36401</v>
      </c>
    </row>
    <row r="433" spans="1:5" ht="15" customHeight="1">
      <c r="A433" s="19"/>
      <c r="B433" s="48">
        <v>85410</v>
      </c>
      <c r="C433" s="10"/>
      <c r="D433" s="14" t="s">
        <v>105</v>
      </c>
      <c r="E433" s="128">
        <f>SUM(E434:E449)</f>
        <v>761874</v>
      </c>
    </row>
    <row r="434" spans="1:5" ht="14.25" customHeight="1">
      <c r="A434" s="19"/>
      <c r="B434" s="94"/>
      <c r="C434" s="10">
        <v>3020</v>
      </c>
      <c r="D434" s="15" t="s">
        <v>74</v>
      </c>
      <c r="E434" s="145">
        <v>12760</v>
      </c>
    </row>
    <row r="435" spans="1:5" ht="15" customHeight="1">
      <c r="A435" s="19"/>
      <c r="B435" s="94"/>
      <c r="C435" s="10">
        <v>4010</v>
      </c>
      <c r="D435" s="15" t="s">
        <v>126</v>
      </c>
      <c r="E435" s="145">
        <v>369581</v>
      </c>
    </row>
    <row r="436" spans="1:5" ht="15" customHeight="1">
      <c r="A436" s="19"/>
      <c r="B436" s="94"/>
      <c r="C436" s="10">
        <v>4040</v>
      </c>
      <c r="D436" s="15" t="s">
        <v>55</v>
      </c>
      <c r="E436" s="145">
        <v>38853</v>
      </c>
    </row>
    <row r="437" spans="1:5" ht="15" customHeight="1">
      <c r="A437" s="19"/>
      <c r="B437" s="94"/>
      <c r="C437" s="10">
        <v>4110</v>
      </c>
      <c r="D437" s="15" t="s">
        <v>45</v>
      </c>
      <c r="E437" s="145">
        <v>70523</v>
      </c>
    </row>
    <row r="438" spans="1:5" ht="15" customHeight="1">
      <c r="A438" s="19"/>
      <c r="B438" s="94"/>
      <c r="C438" s="10">
        <v>4120</v>
      </c>
      <c r="D438" s="15" t="s">
        <v>46</v>
      </c>
      <c r="E438" s="145">
        <v>9943</v>
      </c>
    </row>
    <row r="439" spans="1:5" ht="15" customHeight="1">
      <c r="A439" s="19"/>
      <c r="B439" s="94"/>
      <c r="C439" s="10">
        <v>4170</v>
      </c>
      <c r="D439" s="15" t="s">
        <v>314</v>
      </c>
      <c r="E439" s="145">
        <v>4000</v>
      </c>
    </row>
    <row r="440" spans="1:5" ht="15" customHeight="1">
      <c r="A440" s="19"/>
      <c r="B440" s="94"/>
      <c r="C440" s="10">
        <v>4210</v>
      </c>
      <c r="D440" s="15" t="s">
        <v>47</v>
      </c>
      <c r="E440" s="145">
        <v>22700</v>
      </c>
    </row>
    <row r="441" spans="1:5" ht="15" customHeight="1">
      <c r="A441" s="19"/>
      <c r="B441" s="94"/>
      <c r="C441" s="10">
        <v>4260</v>
      </c>
      <c r="D441" s="15" t="s">
        <v>48</v>
      </c>
      <c r="E441" s="145">
        <v>169500</v>
      </c>
    </row>
    <row r="442" spans="1:5" ht="15" customHeight="1">
      <c r="A442" s="19"/>
      <c r="B442" s="94"/>
      <c r="C442" s="10">
        <v>4270</v>
      </c>
      <c r="D442" s="15" t="s">
        <v>56</v>
      </c>
      <c r="E442" s="145">
        <v>6098</v>
      </c>
    </row>
    <row r="443" spans="1:5" ht="15" customHeight="1">
      <c r="A443" s="19"/>
      <c r="B443" s="94"/>
      <c r="C443" s="10">
        <v>4280</v>
      </c>
      <c r="D443" s="15" t="s">
        <v>81</v>
      </c>
      <c r="E443" s="145">
        <v>1600</v>
      </c>
    </row>
    <row r="444" spans="1:5" ht="15" customHeight="1">
      <c r="A444" s="19"/>
      <c r="B444" s="94"/>
      <c r="C444" s="10">
        <v>4300</v>
      </c>
      <c r="D444" s="15" t="s">
        <v>42</v>
      </c>
      <c r="E444" s="145">
        <v>12871</v>
      </c>
    </row>
    <row r="445" spans="1:5" ht="15" customHeight="1">
      <c r="A445" s="19"/>
      <c r="B445" s="94"/>
      <c r="C445" s="10">
        <v>4350</v>
      </c>
      <c r="D445" s="15" t="s">
        <v>315</v>
      </c>
      <c r="E445" s="145">
        <v>1000</v>
      </c>
    </row>
    <row r="446" spans="1:5" ht="15" customHeight="1">
      <c r="A446" s="19"/>
      <c r="B446" s="94"/>
      <c r="C446" s="10">
        <v>4410</v>
      </c>
      <c r="D446" s="15" t="s">
        <v>49</v>
      </c>
      <c r="E446" s="145">
        <v>1000</v>
      </c>
    </row>
    <row r="447" spans="1:5" ht="15" customHeight="1">
      <c r="A447" s="19"/>
      <c r="B447" s="94"/>
      <c r="C447" s="10">
        <v>4430</v>
      </c>
      <c r="D447" s="15" t="s">
        <v>50</v>
      </c>
      <c r="E447" s="145">
        <v>800</v>
      </c>
    </row>
    <row r="448" spans="1:5" ht="15" customHeight="1">
      <c r="A448" s="19"/>
      <c r="B448" s="94"/>
      <c r="C448" s="10">
        <v>4440</v>
      </c>
      <c r="D448" s="15" t="s">
        <v>51</v>
      </c>
      <c r="E448" s="145">
        <v>37645</v>
      </c>
    </row>
    <row r="449" spans="1:5" ht="15" customHeight="1">
      <c r="A449" s="19"/>
      <c r="B449" s="94"/>
      <c r="C449" s="10">
        <v>4530</v>
      </c>
      <c r="D449" s="15" t="s">
        <v>82</v>
      </c>
      <c r="E449" s="145">
        <v>3000</v>
      </c>
    </row>
    <row r="450" spans="1:5" ht="15" customHeight="1">
      <c r="A450" s="19"/>
      <c r="B450" s="48" t="s">
        <v>481</v>
      </c>
      <c r="C450" s="10"/>
      <c r="D450" s="14" t="s">
        <v>482</v>
      </c>
      <c r="E450" s="148">
        <f>SUM(E451:E452)</f>
        <v>847500</v>
      </c>
    </row>
    <row r="451" spans="1:5" ht="15" customHeight="1">
      <c r="A451" s="19"/>
      <c r="B451" s="94"/>
      <c r="C451" s="10">
        <v>3248</v>
      </c>
      <c r="D451" s="15" t="s">
        <v>483</v>
      </c>
      <c r="E451" s="145">
        <v>576724</v>
      </c>
    </row>
    <row r="452" spans="1:5" ht="15" customHeight="1">
      <c r="A452" s="19"/>
      <c r="B452" s="94"/>
      <c r="C452" s="10">
        <v>3249</v>
      </c>
      <c r="D452" s="15" t="s">
        <v>483</v>
      </c>
      <c r="E452" s="145">
        <v>270776</v>
      </c>
    </row>
    <row r="453" spans="1:5" ht="15" customHeight="1">
      <c r="A453" s="19"/>
      <c r="B453" s="48" t="s">
        <v>374</v>
      </c>
      <c r="C453" s="10"/>
      <c r="D453" s="14" t="s">
        <v>148</v>
      </c>
      <c r="E453" s="128">
        <f>SUM(E454)</f>
        <v>5000</v>
      </c>
    </row>
    <row r="454" spans="1:5" ht="15" customHeight="1">
      <c r="A454" s="21"/>
      <c r="B454" s="50"/>
      <c r="C454" s="10">
        <v>4300</v>
      </c>
      <c r="D454" s="15" t="s">
        <v>42</v>
      </c>
      <c r="E454" s="145">
        <v>5000</v>
      </c>
    </row>
    <row r="455" spans="1:5" ht="15" customHeight="1">
      <c r="A455" s="19">
        <v>921</v>
      </c>
      <c r="B455" s="94"/>
      <c r="C455" s="26"/>
      <c r="D455" s="97" t="s">
        <v>106</v>
      </c>
      <c r="E455" s="127">
        <f>E456+E463+E461</f>
        <v>130700</v>
      </c>
    </row>
    <row r="456" spans="1:5" ht="16.5" customHeight="1">
      <c r="A456" s="19"/>
      <c r="B456" s="48">
        <v>92105</v>
      </c>
      <c r="C456" s="26"/>
      <c r="D456" s="27" t="s">
        <v>107</v>
      </c>
      <c r="E456" s="128">
        <f>SUM(E457:E460)</f>
        <v>75700</v>
      </c>
    </row>
    <row r="457" spans="1:5" ht="15" customHeight="1">
      <c r="A457" s="19"/>
      <c r="B457" s="94"/>
      <c r="C457" s="26">
        <v>3020</v>
      </c>
      <c r="D457" s="34" t="s">
        <v>74</v>
      </c>
      <c r="E457" s="126">
        <v>10000</v>
      </c>
    </row>
    <row r="458" spans="1:5" ht="15" customHeight="1">
      <c r="A458" s="19"/>
      <c r="B458" s="94"/>
      <c r="C458" s="10">
        <v>4210</v>
      </c>
      <c r="D458" s="15" t="s">
        <v>47</v>
      </c>
      <c r="E458" s="126">
        <v>25000</v>
      </c>
    </row>
    <row r="459" spans="1:5" ht="15" customHeight="1">
      <c r="A459" s="19"/>
      <c r="B459" s="94"/>
      <c r="C459" s="10">
        <v>4300</v>
      </c>
      <c r="D459" s="15" t="s">
        <v>42</v>
      </c>
      <c r="E459" s="126">
        <v>39700</v>
      </c>
    </row>
    <row r="460" spans="1:5" ht="15" customHeight="1">
      <c r="A460" s="19"/>
      <c r="B460" s="50"/>
      <c r="C460" s="10">
        <v>4430</v>
      </c>
      <c r="D460" s="15" t="s">
        <v>50</v>
      </c>
      <c r="E460" s="126">
        <v>1000</v>
      </c>
    </row>
    <row r="461" spans="1:5" ht="15" customHeight="1">
      <c r="A461" s="19"/>
      <c r="B461" s="94" t="s">
        <v>439</v>
      </c>
      <c r="C461" s="26"/>
      <c r="D461" s="27" t="s">
        <v>505</v>
      </c>
      <c r="E461" s="128">
        <f>SUM(E462)</f>
        <v>35000</v>
      </c>
    </row>
    <row r="462" spans="1:5" ht="15" customHeight="1">
      <c r="A462" s="19"/>
      <c r="B462" s="94"/>
      <c r="C462" s="26">
        <v>4300</v>
      </c>
      <c r="D462" s="34" t="s">
        <v>42</v>
      </c>
      <c r="E462" s="126">
        <v>35000</v>
      </c>
    </row>
    <row r="463" spans="1:5" ht="15" customHeight="1">
      <c r="A463" s="19"/>
      <c r="B463" s="94" t="s">
        <v>504</v>
      </c>
      <c r="C463" s="26"/>
      <c r="D463" s="27" t="s">
        <v>262</v>
      </c>
      <c r="E463" s="128">
        <f>SUM(E464)</f>
        <v>20000</v>
      </c>
    </row>
    <row r="464" spans="1:5" ht="16.5" customHeight="1">
      <c r="A464" s="19"/>
      <c r="B464" s="94"/>
      <c r="C464" s="26">
        <v>4300</v>
      </c>
      <c r="D464" s="15" t="s">
        <v>42</v>
      </c>
      <c r="E464" s="126">
        <v>20000</v>
      </c>
    </row>
    <row r="465" spans="1:5" ht="15" customHeight="1">
      <c r="A465" s="18">
        <v>926</v>
      </c>
      <c r="B465" s="48"/>
      <c r="C465" s="26"/>
      <c r="D465" s="97" t="s">
        <v>108</v>
      </c>
      <c r="E465" s="127">
        <f>SUM(E466)</f>
        <v>50000</v>
      </c>
    </row>
    <row r="466" spans="1:5" ht="15" customHeight="1">
      <c r="A466" s="19"/>
      <c r="B466" s="48">
        <v>92695</v>
      </c>
      <c r="C466" s="10"/>
      <c r="D466" s="14" t="s">
        <v>94</v>
      </c>
      <c r="E466" s="128">
        <f>SUM(E467:E469)</f>
        <v>50000</v>
      </c>
    </row>
    <row r="467" spans="1:5" ht="15" customHeight="1">
      <c r="A467" s="19"/>
      <c r="B467" s="94"/>
      <c r="C467" s="10">
        <v>3020</v>
      </c>
      <c r="D467" s="34" t="s">
        <v>74</v>
      </c>
      <c r="E467" s="126">
        <v>10000</v>
      </c>
    </row>
    <row r="468" spans="1:5" ht="15" customHeight="1">
      <c r="A468" s="19"/>
      <c r="B468" s="94"/>
      <c r="C468" s="10">
        <v>4210</v>
      </c>
      <c r="D468" s="15" t="s">
        <v>47</v>
      </c>
      <c r="E468" s="126">
        <v>20000</v>
      </c>
    </row>
    <row r="469" spans="1:5" ht="15" customHeight="1">
      <c r="A469" s="19"/>
      <c r="B469" s="94"/>
      <c r="C469" s="26">
        <v>4300</v>
      </c>
      <c r="D469" s="34" t="s">
        <v>42</v>
      </c>
      <c r="E469" s="126">
        <v>20000</v>
      </c>
    </row>
    <row r="470" spans="1:5" ht="15" customHeight="1" thickBot="1">
      <c r="A470" s="160"/>
      <c r="B470" s="161"/>
      <c r="C470" s="36"/>
      <c r="D470" s="37" t="s">
        <v>33</v>
      </c>
      <c r="E470" s="130">
        <f>E465+E455+E389+E360+E292+E284+E150+E146+E141+E118+E70+E50+E39+E21+E15+E8+E280</f>
        <v>48789476</v>
      </c>
    </row>
    <row r="471" ht="15" customHeight="1" hidden="1"/>
    <row r="472" ht="15" customHeight="1" hidden="1"/>
    <row r="473" ht="15" customHeight="1" hidden="1"/>
    <row r="474" ht="15" customHeight="1" hidden="1"/>
    <row r="475" ht="15" customHeight="1" hidden="1"/>
    <row r="476" ht="15" customHeight="1" hidden="1"/>
    <row r="477" ht="15" customHeight="1" hidden="1"/>
    <row r="478" ht="15" customHeight="1" hidden="1"/>
    <row r="479" ht="15" customHeight="1" hidden="1"/>
    <row r="480" ht="15" customHeight="1" hidden="1"/>
    <row r="481" ht="15" customHeight="1" hidden="1"/>
    <row r="482" ht="15" customHeight="1" hidden="1"/>
    <row r="483" ht="15" customHeight="1" hidden="1"/>
    <row r="484" ht="15" customHeight="1" hidden="1"/>
    <row r="485" ht="15" customHeight="1" hidden="1"/>
    <row r="486" ht="15" customHeight="1" hidden="1"/>
    <row r="487" ht="15" customHeight="1" hidden="1"/>
    <row r="488" ht="15" customHeight="1" hidden="1"/>
    <row r="489" ht="15" customHeight="1" hidden="1"/>
    <row r="490" ht="15" customHeight="1" hidden="1"/>
    <row r="491" ht="15" customHeight="1" hidden="1"/>
    <row r="492" ht="15" customHeight="1" hidden="1"/>
    <row r="493" ht="15" customHeight="1" hidden="1"/>
    <row r="494" ht="34.5" customHeight="1" thickTop="1"/>
    <row r="495" ht="32.25" customHeight="1">
      <c r="D495" s="119"/>
    </row>
    <row r="496" ht="6.75" customHeight="1"/>
    <row r="497" ht="15" customHeight="1">
      <c r="D497" s="119"/>
    </row>
  </sheetData>
  <mergeCells count="13">
    <mergeCell ref="A1:D1"/>
    <mergeCell ref="A2:D2"/>
    <mergeCell ref="A4:D4"/>
    <mergeCell ref="A6:E6"/>
    <mergeCell ref="A8:A10"/>
    <mergeCell ref="B9:B10"/>
    <mergeCell ref="A15:A20"/>
    <mergeCell ref="B18:B20"/>
    <mergeCell ref="B274:B279"/>
    <mergeCell ref="A22:A34"/>
    <mergeCell ref="B22:B34"/>
    <mergeCell ref="A39:A41"/>
    <mergeCell ref="B40:B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M29" sqref="M29"/>
    </sheetView>
  </sheetViews>
  <sheetFormatPr defaultColWidth="9.00390625" defaultRowHeight="15" customHeight="1"/>
  <cols>
    <col min="1" max="1" width="4.125" style="1" customWidth="1"/>
    <col min="2" max="2" width="6.625" style="1" customWidth="1"/>
    <col min="3" max="3" width="5.625" style="1" customWidth="1"/>
    <col min="4" max="4" width="49.00390625" style="1" customWidth="1"/>
    <col min="5" max="5" width="21.625" style="119" customWidth="1"/>
    <col min="6" max="16384" width="9.125" style="1" customWidth="1"/>
  </cols>
  <sheetData>
    <row r="1" ht="15" customHeight="1">
      <c r="E1" s="164" t="s">
        <v>383</v>
      </c>
    </row>
    <row r="2" ht="15" customHeight="1">
      <c r="E2" s="164" t="s">
        <v>534</v>
      </c>
    </row>
    <row r="3" ht="15" customHeight="1">
      <c r="E3" s="119" t="s">
        <v>149</v>
      </c>
    </row>
    <row r="4" ht="15" customHeight="1">
      <c r="E4" s="164" t="s">
        <v>531</v>
      </c>
    </row>
    <row r="5" ht="16.5" customHeight="1"/>
    <row r="6" spans="1:5" ht="12.75" customHeight="1">
      <c r="A6" s="669" t="s">
        <v>384</v>
      </c>
      <c r="B6" s="670"/>
      <c r="C6" s="670"/>
      <c r="D6" s="670"/>
      <c r="E6" s="670"/>
    </row>
    <row r="7" spans="1:5" ht="17.25" customHeight="1">
      <c r="A7" s="671" t="s">
        <v>393</v>
      </c>
      <c r="B7" s="671"/>
      <c r="C7" s="671"/>
      <c r="D7" s="671"/>
      <c r="E7" s="671"/>
    </row>
    <row r="8" ht="9" customHeight="1" thickBot="1"/>
    <row r="9" spans="1:5" ht="15" customHeight="1" thickTop="1">
      <c r="A9" s="474" t="s">
        <v>4</v>
      </c>
      <c r="B9" s="105" t="s">
        <v>5</v>
      </c>
      <c r="C9" s="475" t="s">
        <v>6</v>
      </c>
      <c r="D9" s="105" t="s">
        <v>7</v>
      </c>
      <c r="E9" s="124" t="s">
        <v>317</v>
      </c>
    </row>
    <row r="10" spans="1:5" ht="15" customHeight="1">
      <c r="A10" s="142">
        <v>600</v>
      </c>
      <c r="B10" s="31"/>
      <c r="C10" s="68"/>
      <c r="D10" s="112" t="s">
        <v>34</v>
      </c>
      <c r="E10" s="170">
        <f>SUM(E11)</f>
        <v>2661339</v>
      </c>
    </row>
    <row r="11" spans="1:5" ht="15" customHeight="1">
      <c r="A11" s="472"/>
      <c r="B11" s="20">
        <v>60014</v>
      </c>
      <c r="C11" s="68"/>
      <c r="D11" s="82" t="s">
        <v>35</v>
      </c>
      <c r="E11" s="147">
        <f>SUM(E12:E14)</f>
        <v>2661339</v>
      </c>
    </row>
    <row r="12" spans="1:5" ht="33.75" customHeight="1">
      <c r="A12" s="472"/>
      <c r="B12" s="473"/>
      <c r="C12" s="86" t="s">
        <v>489</v>
      </c>
      <c r="D12" s="83" t="s">
        <v>494</v>
      </c>
      <c r="E12" s="469">
        <v>605300</v>
      </c>
    </row>
    <row r="13" spans="1:5" ht="43.5" customHeight="1">
      <c r="A13" s="472"/>
      <c r="B13" s="473"/>
      <c r="C13" s="86" t="s">
        <v>490</v>
      </c>
      <c r="D13" s="83" t="s">
        <v>0</v>
      </c>
      <c r="E13" s="469">
        <v>1781900</v>
      </c>
    </row>
    <row r="14" spans="1:5" ht="48.75" customHeight="1">
      <c r="A14" s="156"/>
      <c r="B14" s="30"/>
      <c r="C14" s="86" t="s">
        <v>3</v>
      </c>
      <c r="D14" s="83" t="s">
        <v>2</v>
      </c>
      <c r="E14" s="469">
        <v>274139</v>
      </c>
    </row>
    <row r="15" spans="1:5" ht="15" customHeight="1">
      <c r="A15" s="143">
        <v>801</v>
      </c>
      <c r="B15" s="23"/>
      <c r="C15" s="42"/>
      <c r="D15" s="112" t="s">
        <v>85</v>
      </c>
      <c r="E15" s="170">
        <f>SUM(E16)</f>
        <v>60000</v>
      </c>
    </row>
    <row r="16" spans="1:5" ht="17.25" customHeight="1">
      <c r="A16" s="472"/>
      <c r="B16" s="22">
        <v>80130</v>
      </c>
      <c r="C16" s="43"/>
      <c r="D16" s="82" t="s">
        <v>120</v>
      </c>
      <c r="E16" s="517">
        <f>SUM(E17)</f>
        <v>60000</v>
      </c>
    </row>
    <row r="17" spans="1:5" ht="36" customHeight="1">
      <c r="A17" s="472"/>
      <c r="B17" s="30"/>
      <c r="C17" s="86" t="s">
        <v>489</v>
      </c>
      <c r="D17" s="83" t="s">
        <v>494</v>
      </c>
      <c r="E17" s="469">
        <v>60000</v>
      </c>
    </row>
    <row r="18" spans="1:5" ht="15.75" customHeight="1">
      <c r="A18" s="46" t="s">
        <v>488</v>
      </c>
      <c r="B18" s="86"/>
      <c r="C18" s="86"/>
      <c r="D18" s="16" t="s">
        <v>477</v>
      </c>
      <c r="E18" s="465">
        <f>SUM(E19)</f>
        <v>102000</v>
      </c>
    </row>
    <row r="19" spans="1:5" ht="15.75" customHeight="1">
      <c r="A19" s="47"/>
      <c r="B19" s="48" t="s">
        <v>478</v>
      </c>
      <c r="C19" s="43"/>
      <c r="D19" s="14" t="s">
        <v>480</v>
      </c>
      <c r="E19" s="173">
        <f>SUM(E20:E21)</f>
        <v>102000</v>
      </c>
    </row>
    <row r="20" spans="1:5" ht="48.75" customHeight="1">
      <c r="A20" s="47"/>
      <c r="B20" s="179"/>
      <c r="C20" s="101" t="s">
        <v>484</v>
      </c>
      <c r="D20" s="34" t="s">
        <v>486</v>
      </c>
      <c r="E20" s="181">
        <v>76500</v>
      </c>
    </row>
    <row r="21" spans="1:5" ht="48.75" customHeight="1">
      <c r="A21" s="89"/>
      <c r="B21" s="95"/>
      <c r="C21" s="101" t="s">
        <v>485</v>
      </c>
      <c r="D21" s="34" t="s">
        <v>487</v>
      </c>
      <c r="E21" s="181">
        <v>25500</v>
      </c>
    </row>
    <row r="22" spans="1:5" ht="13.5" customHeight="1">
      <c r="A22" s="18">
        <v>852</v>
      </c>
      <c r="B22" s="31"/>
      <c r="C22" s="31"/>
      <c r="D22" s="16" t="s">
        <v>207</v>
      </c>
      <c r="E22" s="127">
        <f>E23+E25</f>
        <v>671984</v>
      </c>
    </row>
    <row r="23" spans="1:5" ht="16.5" customHeight="1">
      <c r="A23" s="19"/>
      <c r="B23" s="582">
        <v>85201</v>
      </c>
      <c r="C23" s="31"/>
      <c r="D23" s="14" t="s">
        <v>394</v>
      </c>
      <c r="E23" s="171">
        <f>SUM(E24)</f>
        <v>655676</v>
      </c>
    </row>
    <row r="24" spans="1:5" ht="33.75" customHeight="1">
      <c r="A24" s="19"/>
      <c r="B24" s="583"/>
      <c r="C24" s="101" t="s">
        <v>320</v>
      </c>
      <c r="D24" s="15" t="s">
        <v>321</v>
      </c>
      <c r="E24" s="126">
        <v>655676</v>
      </c>
    </row>
    <row r="25" spans="1:5" ht="14.25" customHeight="1">
      <c r="A25" s="19"/>
      <c r="B25" s="582">
        <v>85204</v>
      </c>
      <c r="C25" s="31"/>
      <c r="D25" s="14" t="s">
        <v>99</v>
      </c>
      <c r="E25" s="171">
        <f>SUM(E26)</f>
        <v>16308</v>
      </c>
    </row>
    <row r="26" spans="1:5" ht="37.5" customHeight="1">
      <c r="A26" s="19"/>
      <c r="B26" s="583"/>
      <c r="C26" s="101" t="s">
        <v>320</v>
      </c>
      <c r="D26" s="15" t="s">
        <v>321</v>
      </c>
      <c r="E26" s="126">
        <v>16308</v>
      </c>
    </row>
    <row r="27" spans="1:5" ht="15" customHeight="1">
      <c r="A27" s="18">
        <v>854</v>
      </c>
      <c r="B27" s="20"/>
      <c r="C27" s="101"/>
      <c r="D27" s="97" t="s">
        <v>100</v>
      </c>
      <c r="E27" s="471">
        <f>SUM(E28)</f>
        <v>847500</v>
      </c>
    </row>
    <row r="28" spans="1:5" ht="14.25" customHeight="1">
      <c r="A28" s="472"/>
      <c r="B28" s="48" t="s">
        <v>481</v>
      </c>
      <c r="C28" s="101"/>
      <c r="D28" s="27" t="s">
        <v>482</v>
      </c>
      <c r="E28" s="464">
        <f>SUM(E29:E30)</f>
        <v>847500</v>
      </c>
    </row>
    <row r="29" spans="1:5" ht="44.25" customHeight="1">
      <c r="A29" s="472"/>
      <c r="B29" s="94"/>
      <c r="C29" s="101" t="s">
        <v>484</v>
      </c>
      <c r="D29" s="34" t="s">
        <v>486</v>
      </c>
      <c r="E29" s="182">
        <v>576724</v>
      </c>
    </row>
    <row r="30" spans="1:5" ht="46.5" customHeight="1">
      <c r="A30" s="21"/>
      <c r="B30" s="94"/>
      <c r="C30" s="101" t="s">
        <v>485</v>
      </c>
      <c r="D30" s="34" t="s">
        <v>487</v>
      </c>
      <c r="E30" s="182">
        <v>270776</v>
      </c>
    </row>
    <row r="31" spans="1:5" ht="15" customHeight="1" thickBot="1">
      <c r="A31" s="129"/>
      <c r="B31" s="85"/>
      <c r="C31" s="85"/>
      <c r="D31" s="37" t="s">
        <v>33</v>
      </c>
      <c r="E31" s="130">
        <f>E10+E18+E22+E27+E15</f>
        <v>4342823</v>
      </c>
    </row>
    <row r="32" ht="2.25" customHeight="1" hidden="1"/>
    <row r="33" ht="1.5" customHeight="1" hidden="1">
      <c r="D33" s="131"/>
    </row>
    <row r="34" ht="15" customHeight="1" thickTop="1"/>
    <row r="35" spans="4:5" ht="15" customHeight="1">
      <c r="D35" s="574"/>
      <c r="E35" s="574"/>
    </row>
    <row r="37" spans="4:5" ht="15" customHeight="1">
      <c r="D37" s="574"/>
      <c r="E37" s="574"/>
    </row>
  </sheetData>
  <mergeCells count="6">
    <mergeCell ref="D35:E35"/>
    <mergeCell ref="D37:E37"/>
    <mergeCell ref="A6:E6"/>
    <mergeCell ref="A7:E7"/>
    <mergeCell ref="B23:B24"/>
    <mergeCell ref="B25:B2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jastrzebska</dc:creator>
  <cp:keywords/>
  <dc:description/>
  <cp:lastModifiedBy>Agnieszka</cp:lastModifiedBy>
  <cp:lastPrinted>2006-01-02T14:31:02Z</cp:lastPrinted>
  <dcterms:created xsi:type="dcterms:W3CDTF">2001-10-31T17:14:22Z</dcterms:created>
  <dcterms:modified xsi:type="dcterms:W3CDTF">2006-01-04T09:30:41Z</dcterms:modified>
  <cp:category/>
  <cp:version/>
  <cp:contentType/>
  <cp:contentStatus/>
</cp:coreProperties>
</file>