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35" windowHeight="12765" activeTab="3"/>
  </bookViews>
  <sheets>
    <sheet name="zał nr 3" sheetId="1" r:id="rId1"/>
    <sheet name="zał 2" sheetId="2" r:id="rId2"/>
    <sheet name="zał nr 4" sheetId="3" r:id="rId3"/>
    <sheet name="zał 1" sheetId="4" r:id="rId4"/>
  </sheets>
  <definedNames>
    <definedName name="_xlnm.Print_Titles" localSheetId="3">'zał 1'!$7:$8</definedName>
    <definedName name="_xlnm.Print_Titles" localSheetId="1">'zał 2'!$7:$9</definedName>
    <definedName name="_xlnm.Print_Titles" localSheetId="0">'zał nr 3'!$7:$11</definedName>
  </definedNames>
  <calcPr fullCalcOnLoad="1"/>
</workbook>
</file>

<file path=xl/sharedStrings.xml><?xml version="1.0" encoding="utf-8"?>
<sst xmlns="http://schemas.openxmlformats.org/spreadsheetml/2006/main" count="360" uniqueCount="182">
  <si>
    <t>Rady Powiatu w Wyszkowie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</si>
  <si>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</si>
  <si>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</si>
  <si>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</si>
  <si>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</si>
  <si>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</si>
  <si>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</si>
  <si>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Wysokość wydatków w latach</t>
  </si>
  <si>
    <t>środki własne powiatu</t>
  </si>
  <si>
    <t>Kredyt/ pożyczka</t>
  </si>
  <si>
    <t>Transport i łączność</t>
  </si>
  <si>
    <t>Modernizacja dróg powiatowych w tym:</t>
  </si>
  <si>
    <t>Starostwo Powiatowe</t>
  </si>
  <si>
    <t>Nr 28562 Mostówka - Zabrodzie w m. Mostówka - 254 mb</t>
  </si>
  <si>
    <t>2006 - 2007</t>
  </si>
  <si>
    <t>Nr 28534 Kamieńczyk - Puste Łąki w m. Świniotop -426 mb</t>
  </si>
  <si>
    <t>2006-2007</t>
  </si>
  <si>
    <t>Odnowy dróg powiatowych w tym:</t>
  </si>
  <si>
    <t>Nr 28533 Turzyn - Brańszczyk - Niemiry w m. Turzyn  -2200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</si>
  <si>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</si>
  <si>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</si>
  <si>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</si>
  <si>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</si>
  <si>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</si>
  <si>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</si>
  <si>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Budowa chodników</t>
  </si>
  <si>
    <t>Budowa chodnika przy drodze Nr 28548 Wyszków - Somianka - Popowo Kościelne długości 500 mb w Rybienku Nowym</t>
  </si>
  <si>
    <t>2006 -2007</t>
  </si>
  <si>
    <t>Dofinansowanie budowy chodników</t>
  </si>
  <si>
    <t>Działalność usługowa</t>
  </si>
  <si>
    <t>zakup sprzętu komputerowego</t>
  </si>
  <si>
    <t>PINB w Wyszkowie</t>
  </si>
  <si>
    <t>Administracja publiczna</t>
  </si>
  <si>
    <t>Oświata i wychowanie</t>
  </si>
  <si>
    <t>Ochrona zdrowia</t>
  </si>
  <si>
    <t>SP ZZOZ w Wyszkowie</t>
  </si>
  <si>
    <t>Pomoc społeczna</t>
  </si>
  <si>
    <t>Pozostałe zadania w zakresie polityki społecznej</t>
  </si>
  <si>
    <t>Powiatowy Urząd Pracy w Wyszkowie</t>
  </si>
  <si>
    <t>Edukacyjna opieka wychowawcza</t>
  </si>
  <si>
    <t>SOSW w Wyszkowie</t>
  </si>
  <si>
    <t>Ogółem inwestycje</t>
  </si>
  <si>
    <t>Nr 28554 Wyszków - Ślubów w m. Drogoszewo - 800 mb</t>
  </si>
  <si>
    <t>Załącznik  Nr 1</t>
  </si>
  <si>
    <t>Zestawienie zmian w budżecie Powiatu Wyszkowskiego</t>
  </si>
  <si>
    <t>Par.</t>
  </si>
  <si>
    <t>Treść</t>
  </si>
  <si>
    <t>Dochody</t>
  </si>
  <si>
    <t>Wydatki</t>
  </si>
  <si>
    <t>zwiększenia</t>
  </si>
  <si>
    <t>zmniejszenia</t>
  </si>
  <si>
    <t>Ogółem</t>
  </si>
  <si>
    <t>Uzasadnienie</t>
  </si>
  <si>
    <t>Zakup usług pozostałych</t>
  </si>
  <si>
    <t>Załącznik Nr 2</t>
  </si>
  <si>
    <t>4300</t>
  </si>
  <si>
    <t>Nr 28526 Długosiodło -Lubiel Nowy - Rząśnik w m. Ostrykół dł  500 mb</t>
  </si>
  <si>
    <t>Nr 28526 Długosiodło -Lubiel Nowy - Rząśnik w m. Lubiel Stary dł  1250 mb</t>
  </si>
  <si>
    <t>Nr 28526 Długosiodło - Lubiel Nowy -  Rząśnik w m. Nowa Wieś, Chrzczanka, Bosewo Stare dł 1 300 mb</t>
  </si>
  <si>
    <t>I LO w Wyszkowie</t>
  </si>
  <si>
    <t>2006- 2007</t>
  </si>
  <si>
    <t>Budowa chodnika przy drodze Nr 28548 Wyszków - Somianka - Popowo Kościelne długości 246,82 mb w Rybienku Starym</t>
  </si>
  <si>
    <t>600</t>
  </si>
  <si>
    <t>60014</t>
  </si>
  <si>
    <t>Drogi publiczne powiatowe</t>
  </si>
  <si>
    <t>Bursa Szkolna w Wyszkowie</t>
  </si>
  <si>
    <t xml:space="preserve">WYDATKI INWESTYCYJNE W ROKU BUDŻETOWYM 2007 </t>
  </si>
  <si>
    <t>Ogółem        2007 r.</t>
  </si>
  <si>
    <t>Środki zewnętrzne krajowe</t>
  </si>
  <si>
    <t>Środki z UE</t>
  </si>
  <si>
    <t>Nr 28545 Wola Mystkowska - Kozłowsko - Ostrówek w m. Ostrowy na dł 3100 mb - projekt techniczny</t>
  </si>
  <si>
    <t>Nr 28555 Niegów - Młynarze na dł 3410 mb wraz z projektem technicznym</t>
  </si>
  <si>
    <t>2007-2008</t>
  </si>
  <si>
    <t>5a</t>
  </si>
  <si>
    <t>Nr 28527 Knurowiec - Długosiodło - Goworowo w m. Kornaciska dł 950 mb.</t>
  </si>
  <si>
    <t xml:space="preserve">Budowa chodnika przy drodze Nr 28536 Wyszków - Długosiodło długości 581 mb  ul. I Armii WP w Wyszkowie  </t>
  </si>
  <si>
    <t>Modernizacja chodnika z przebudową oświetlenia ul. I Armii WP na dł 500 mb wraz z projektem technicznym</t>
  </si>
  <si>
    <t>2007-2009</t>
  </si>
  <si>
    <t>Budowa chodnika na odcinku 600 mb przy ul I AWP</t>
  </si>
  <si>
    <t>Budowa chodnika na odcinku 500 mb przy drodze powiatowej Nr 28554</t>
  </si>
  <si>
    <t>Gmina Brańszczyk 1.500 mb</t>
  </si>
  <si>
    <t xml:space="preserve">Gmina Brańszczyk </t>
  </si>
  <si>
    <t>Gmina Długosiodło 3.650 mb</t>
  </si>
  <si>
    <t xml:space="preserve">Gmina Długosiodło </t>
  </si>
  <si>
    <t>Gmina Rząśnik 3.500 mb</t>
  </si>
  <si>
    <t xml:space="preserve">Gmina Rząśnik </t>
  </si>
  <si>
    <t>Gmina Somianka</t>
  </si>
  <si>
    <t>Termomodernizacja budynków użyteczności publicznej jednostek organizacyjnych Powiatu Wyszkowskiego w tym: ZS Nr 1 w Wyszkowie, CKP w Wyszkowie, Bursa Szkolna, DPS Brańszczyk, budynek Starostwa i Urzędu Miejskiego.</t>
  </si>
  <si>
    <t>2006 -2008</t>
  </si>
  <si>
    <t>Wymiana dachu na budynku Starostwa - III rata</t>
  </si>
  <si>
    <t>Modernizacja infrasktruktury edukacyjno - sportowej Zespołu Szkół Nr 2 w Wyszkowie</t>
  </si>
  <si>
    <t>Zespół Szkół Nr 2 w Wyszkowie</t>
  </si>
  <si>
    <t>2007 - 2009</t>
  </si>
  <si>
    <t>Rozbudowa, modernizacja i wyposażenie infrastruktury edukacyjnej i towarzyszącej I Liceum Ogólnokształcącego w Wyszkowie</t>
  </si>
  <si>
    <t>Modernizacja sal operacyjno -  zabiegowych oddziału chirurgii i oddziału  ginekologicznego wraz z wyposażeniem - modernizacja bloku operacyjnego oddziału chirurgii; wykonanie dokumentacji projektowej"</t>
  </si>
  <si>
    <t>Zakup kserokopiarki i bemara (wózek z podgrzewaczem potraw)</t>
  </si>
  <si>
    <t>Dom Pomocy Społecznej w Brańszczyku</t>
  </si>
  <si>
    <t>Adaptacja kotłowni na pomieszczenia archiwalne wraz z zakupem szaf przejezdnych</t>
  </si>
  <si>
    <t>Wymiana ogrodzenia wrza z bramą wjazdową od strony ulicy T. Kościuszki</t>
  </si>
  <si>
    <t>Zakup samochodu osobowego</t>
  </si>
  <si>
    <t>Rozbudowa kompleksu Specjalnego Ośrodka Szkolno - Wychowawczego w Wyszkowie wraz z salą gmimnastyczną</t>
  </si>
  <si>
    <t>Rozbudowa, modernizacja i wyposażenie Bursy Szkolnej wWyszkowie</t>
  </si>
  <si>
    <t>2007 -2009</t>
  </si>
  <si>
    <t>700</t>
  </si>
  <si>
    <t>Gospodarka mieszkaniowa</t>
  </si>
  <si>
    <t>70005</t>
  </si>
  <si>
    <t>Gospodarka gruntami i nieruchomościami</t>
  </si>
  <si>
    <t>2360</t>
  </si>
  <si>
    <t>Dochody jednostek samorządu terytorialnego związane z realizacją zadań z zakresu administracji rządowej oraz innych zadań zleconych ustawami</t>
  </si>
  <si>
    <t>6060</t>
  </si>
  <si>
    <t>Wydatki na zakupy inwestycyjne</t>
  </si>
  <si>
    <t>2310</t>
  </si>
  <si>
    <t>853</t>
  </si>
  <si>
    <t>85333</t>
  </si>
  <si>
    <t>Powiatowe urzędy pracy</t>
  </si>
  <si>
    <t>6050</t>
  </si>
  <si>
    <t>Wydatki inwestycyjne</t>
  </si>
  <si>
    <t>Dotacje celowe przekazane gminie na zadania bieżące realizowane na podstawie porozumień między jednostkami samorządu terytorialnego</t>
  </si>
  <si>
    <r>
      <t>Rozdział 60014 - Drogi publiczne powiatowe</t>
    </r>
    <r>
      <rPr>
        <sz val="8"/>
        <rFont val="Arial CE"/>
        <family val="0"/>
      </rPr>
      <t xml:space="preserve"> - w związku z powierzeniem wykonania zadań w zakresie bieżącego utrzymania dróg powiatowych Gminie Wyszków zwiększa się  plan wydatków na zadania wykonywane w drodze porozumień między jednostkami samorządowymi o kwotę 60.000 zł natomiast zmniejsza się plan wydatków w § 4300 - zakup usług pozostałych gdzie były zaplanowane wydatki na utrzymanie dróg powiatowych na terenie gminy Wyszków.</t>
    </r>
  </si>
  <si>
    <r>
      <t xml:space="preserve">Rozdział 85333 - Powiatowe urzędy pracy - </t>
    </r>
    <r>
      <rPr>
        <sz val="8"/>
        <rFont val="Arial CE"/>
        <family val="0"/>
      </rPr>
      <t xml:space="preserve">dokonuje się przesunięć pomiędzy paragrafami wydatków inwestycyjnych. Zwiększa się plan wydatków na zakup samochodu o kwotę 3.500 zł natomiast zmniejsza się wydatki inwestycyjne zaplanowane na  adaptację pomieszczeń kotłowni na archiwum. Ponadto zmienia się źródło finansowania zakupu samochodu: kredytem zostaną sfinansowane inwestycje drogowe natomiast zakup samochodu zostanie sfinansowany ze środków własnych powiatu. </t>
    </r>
  </si>
  <si>
    <t>4530</t>
  </si>
  <si>
    <t>Podatek od towarów i usług</t>
  </si>
  <si>
    <r>
      <t>Rozdział 70005 - Gospodarka gruntami i nieruchomościami</t>
    </r>
    <r>
      <rPr>
        <sz val="8"/>
        <rFont val="Arial CE"/>
        <family val="0"/>
      </rPr>
      <t xml:space="preserve"> - zwiększa się plan dochodów  i wydatków o kwotę 136.100 zł. Zwiększone środki pochodzą z wpływów z realizacji zadań z zakresu administracji rządowej a przeznaczone są na zapłatę należnego podatku od towarów i usług od zamiany prawa użytkowania wieczystego gruntów Skarbu Państwa na prawo własności. </t>
    </r>
  </si>
  <si>
    <t>750</t>
  </si>
  <si>
    <t>75020</t>
  </si>
  <si>
    <t>Starostwa powiatowe</t>
  </si>
  <si>
    <t>0420</t>
  </si>
  <si>
    <t>Wpływy z opłaty komunikacyjnej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</si>
  <si>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</si>
  <si>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</si>
  <si>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</si>
  <si>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</si>
  <si>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</si>
  <si>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t>Wypłaty z tytułu poręczeń i gwarancji</t>
  </si>
  <si>
    <r>
      <t xml:space="preserve">Rozdział 75020 - Starostwa powiatowe - </t>
    </r>
    <r>
      <rPr>
        <sz val="8"/>
        <rFont val="Arial CE"/>
        <family val="0"/>
      </rPr>
      <t xml:space="preserve">zwiększa się dochody z tytułu wpływów z opłat komunikacyjnych o kwotę 39.577 zł.  Środki przeznacza się na  zwiększenie zabezpieczenia przypadającego  do spłaty w 2007 r.  raty kapitałowej planowanego poręczenia kredytu zaciąganego przez SPZZOZ w Wyszkowie. </t>
    </r>
  </si>
  <si>
    <t>PROGNOZA DŁUGU POWIATU NA 31 GRUDNIA 2007 r. I  LATA NASTĘPNE</t>
  </si>
  <si>
    <t>Rodzaj zadłużenia oraz nazwa zadania</t>
  </si>
  <si>
    <t>Kredytobiorca, pożyczkodawca</t>
  </si>
  <si>
    <t xml:space="preserve">Data zaciągnięcia </t>
  </si>
  <si>
    <t>Kwota zadłużenia wg stanu na 31.12.2007 r. (po spłatach 2007 r.)</t>
  </si>
  <si>
    <t>Planowane kwoty spłaty w latach</t>
  </si>
  <si>
    <t>2007</t>
  </si>
  <si>
    <t>lata następne</t>
  </si>
  <si>
    <t>z tego w kwartale</t>
  </si>
  <si>
    <t>I</t>
  </si>
  <si>
    <t>II</t>
  </si>
  <si>
    <t>III</t>
  </si>
  <si>
    <t>IV</t>
  </si>
  <si>
    <t>Długoterminowe</t>
  </si>
  <si>
    <t xml:space="preserve">kredyt inwestycyjny </t>
  </si>
  <si>
    <t>BS Wyszków</t>
  </si>
  <si>
    <t>27.12.2002 r.</t>
  </si>
  <si>
    <t>Bank Pocztowy S.A.  POK w Ostrołęce</t>
  </si>
  <si>
    <t>23.12.2003 r.</t>
  </si>
  <si>
    <t>kredyt inwestycyjny</t>
  </si>
  <si>
    <t>16.09.2004 r</t>
  </si>
  <si>
    <t>Kredyt inwestycyjny</t>
  </si>
  <si>
    <t>pożyczki zaciągnięte w WFOŚiGW</t>
  </si>
  <si>
    <t>WFOŚiGW w Warszawie</t>
  </si>
  <si>
    <t>2002 - 2005</t>
  </si>
  <si>
    <t>Obsługa odsetek/dyskonta</t>
  </si>
  <si>
    <t>Fundusze strukturalne</t>
  </si>
  <si>
    <t>Poręczenia i gwarancje</t>
  </si>
  <si>
    <t>SPZZOZ</t>
  </si>
  <si>
    <t>Odsetki</t>
  </si>
  <si>
    <t>Zobowiązania wymagalne</t>
  </si>
  <si>
    <t>Ogółem dług</t>
  </si>
  <si>
    <t>Ogółem odsetki</t>
  </si>
  <si>
    <t>Dochody budżetu</t>
  </si>
  <si>
    <t>Wskaźnik  (art. 169 ustawy o fin. publ. maks. 15  %)</t>
  </si>
  <si>
    <t>Wskaźnik ( art. 170 ustawy o fin. publ.maks. 50,2 %)</t>
  </si>
  <si>
    <t>Załącznik Nr 3</t>
  </si>
  <si>
    <r>
      <t xml:space="preserve">Rozdział 75704 - Rozliczenia z tytułu poręczeń i gwarancji udzielonych przez Skarb Państwa lub jednostkę samorządu terytorialnego - </t>
    </r>
    <r>
      <rPr>
        <sz val="8"/>
        <rFont val="Arial CE"/>
        <family val="0"/>
      </rPr>
      <t>w związku ze zmianą harmonogramu  spłat kredytu zaciąganego przez  SPZZOZ w Wyszkowie</t>
    </r>
    <r>
      <rPr>
        <b/>
        <i/>
        <sz val="8"/>
        <rFont val="Arial CE"/>
        <family val="0"/>
      </rPr>
      <t xml:space="preserve"> </t>
    </r>
    <r>
      <rPr>
        <sz val="8"/>
        <rFont val="Arial CE"/>
        <family val="0"/>
      </rPr>
      <t>zwiększa się wydatki o kwotę 39.577 zł  na  zabezpieczenie przypadającej  do spłaty w 2007 r.  raty kapitałowej i odsetek od planowanego poręczenia kredytu  w kwocie 2.000.000 zł zaciąganego przez SPZZOZ w Wyszkowie. W budżecie powiatu na 2007 zaplanowano  kwotę 99.452 zł natomiast  spłaty raty kredytu i odsetek zgodnie z symulacją przedstawioną przez SPZZOZ wyniosą 139.029 zł.</t>
    </r>
  </si>
  <si>
    <t>Dokonuje się zmian w planie zadaniowym wydatków inwestycyjnych w dziale 600 Transport i łączność. W związku z rozszerzeniem zakresu robót  na drodze Nr 28533 Turzyn - Brańszczyk - Niemiry w m. Turzyn poz. 6 (wykopanie rowów) zwiększa się wartość zadania o kwotę 7.500 zł natomiast o tę samą kwotę zmniejsza się zadanie  w poz. 17 " Budowa chodnika w Rybienku Starym" gdzie zobowiązanie do zapłaty jest niższe niż planowano.</t>
  </si>
  <si>
    <t>WYDATKI INWESTYCYJNE W ROKU BUDŻETOWYM 2007 ORAZ NA PROGRAMY WIELOLETNIE</t>
  </si>
  <si>
    <t>Łączne nakłady inwestycyjne</t>
  </si>
  <si>
    <t>Nakłady inwest. poniesione w latach ubiegłych</t>
  </si>
  <si>
    <t>Załącznik Nr 4</t>
  </si>
  <si>
    <t>Do Uchwały Nr V/40/2007</t>
  </si>
  <si>
    <t>z dnia 31 stycznia 2007 r.</t>
  </si>
  <si>
    <t>do Uchwały Nr V/40/2007</t>
  </si>
  <si>
    <t>z dnia  31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</si>
</sst>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  <numFmt numFmtId="167" formatCode="#,##0.0"/>
  </numFmts>
  <fonts count="20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b/>
      <u val="single"/>
      <sz val="8"/>
      <name val="Arial CE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vertical="center" wrapText="1"/>
    </xf>
    <xf numFmtId="164" fontId="7" fillId="0" borderId="9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13" xfId="15" applyNumberFormat="1" applyFont="1" applyBorder="1" applyAlignment="1">
      <alignment horizontal="center" vertical="center" wrapText="1"/>
    </xf>
    <xf numFmtId="3" fontId="2" fillId="0" borderId="13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3" fontId="2" fillId="0" borderId="17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5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1" xfId="15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17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5" xfId="15" applyNumberFormat="1" applyFont="1" applyBorder="1" applyAlignment="1">
      <alignment horizontal="right" vertical="center" wrapText="1"/>
    </xf>
    <xf numFmtId="164" fontId="2" fillId="0" borderId="8" xfId="15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164" fontId="2" fillId="0" borderId="26" xfId="15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164" fontId="1" fillId="0" borderId="26" xfId="15" applyNumberFormat="1" applyFont="1" applyBorder="1" applyAlignment="1">
      <alignment horizontal="center" vertical="center" wrapText="1"/>
    </xf>
    <xf numFmtId="164" fontId="1" fillId="0" borderId="27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horizontal="center" vertical="center" wrapText="1"/>
    </xf>
    <xf numFmtId="164" fontId="2" fillId="0" borderId="28" xfId="15" applyNumberFormat="1" applyFont="1" applyBorder="1" applyAlignment="1">
      <alignment horizontal="center" vertical="center" wrapText="1"/>
    </xf>
    <xf numFmtId="3" fontId="1" fillId="0" borderId="13" xfId="15" applyNumberFormat="1" applyFont="1" applyBorder="1" applyAlignment="1">
      <alignment horizontal="center" vertical="center" wrapText="1"/>
    </xf>
    <xf numFmtId="3" fontId="1" fillId="0" borderId="29" xfId="15" applyNumberFormat="1" applyFont="1" applyBorder="1" applyAlignment="1">
      <alignment horizontal="center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164" fontId="2" fillId="0" borderId="26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9" fillId="0" borderId="0" xfId="15" applyNumberFormat="1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64" fontId="3" fillId="0" borderId="1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64" fontId="9" fillId="0" borderId="18" xfId="15" applyNumberFormat="1" applyFont="1" applyBorder="1" applyAlignment="1">
      <alignment vertical="center"/>
    </xf>
    <xf numFmtId="0" fontId="9" fillId="0" borderId="34" xfId="0" applyNumberFormat="1" applyFont="1" applyBorder="1" applyAlignment="1">
      <alignment horizontal="justify" vertical="center"/>
    </xf>
    <xf numFmtId="164" fontId="9" fillId="0" borderId="34" xfId="15" applyNumberFormat="1" applyFont="1" applyBorder="1" applyAlignment="1">
      <alignment horizontal="justify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justify" vertical="center"/>
    </xf>
    <xf numFmtId="164" fontId="10" fillId="0" borderId="34" xfId="15" applyNumberFormat="1" applyFont="1" applyBorder="1" applyAlignment="1">
      <alignment horizontal="justify" vertical="center"/>
    </xf>
    <xf numFmtId="0" fontId="12" fillId="0" borderId="34" xfId="0" applyNumberFormat="1" applyFont="1" applyBorder="1" applyAlignment="1">
      <alignment horizontal="justify" vertical="center"/>
    </xf>
    <xf numFmtId="0" fontId="10" fillId="0" borderId="35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justify" vertical="center" wrapText="1"/>
    </xf>
    <xf numFmtId="164" fontId="10" fillId="0" borderId="29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10" fillId="0" borderId="0" xfId="15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1" fillId="0" borderId="3" xfId="15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15" applyNumberFormat="1" applyFont="1" applyBorder="1" applyAlignment="1">
      <alignment horizontal="right" vertical="center" wrapText="1"/>
    </xf>
    <xf numFmtId="164" fontId="2" fillId="0" borderId="37" xfId="15" applyNumberFormat="1" applyFont="1" applyBorder="1" applyAlignment="1">
      <alignment vertical="center"/>
    </xf>
    <xf numFmtId="164" fontId="10" fillId="0" borderId="30" xfId="15" applyNumberFormat="1" applyFont="1" applyBorder="1" applyAlignment="1">
      <alignment vertical="center"/>
    </xf>
    <xf numFmtId="164" fontId="2" fillId="0" borderId="13" xfId="15" applyNumberFormat="1" applyFont="1" applyBorder="1" applyAlignment="1">
      <alignment vertical="center" wrapText="1"/>
    </xf>
    <xf numFmtId="164" fontId="13" fillId="0" borderId="34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15" applyNumberFormat="1" applyFont="1" applyBorder="1" applyAlignment="1">
      <alignment vertical="center" wrapText="1"/>
    </xf>
    <xf numFmtId="164" fontId="1" fillId="0" borderId="9" xfId="1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164" fontId="13" fillId="0" borderId="18" xfId="15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164" fontId="17" fillId="0" borderId="3" xfId="15" applyNumberFormat="1" applyFont="1" applyBorder="1" applyAlignment="1">
      <alignment vertical="center" wrapText="1"/>
    </xf>
    <xf numFmtId="164" fontId="17" fillId="0" borderId="15" xfId="15" applyNumberFormat="1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8" fillId="0" borderId="12" xfId="15" applyNumberFormat="1" applyFont="1" applyBorder="1" applyAlignment="1">
      <alignment horizontal="center" vertical="center" wrapText="1"/>
    </xf>
    <xf numFmtId="3" fontId="18" fillId="0" borderId="28" xfId="15" applyNumberFormat="1" applyFont="1" applyBorder="1" applyAlignment="1">
      <alignment horizontal="center" vertical="center" wrapText="1"/>
    </xf>
    <xf numFmtId="164" fontId="7" fillId="0" borderId="12" xfId="15" applyNumberFormat="1" applyFont="1" applyBorder="1" applyAlignment="1">
      <alignment horizontal="center" vertical="center" wrapText="1"/>
    </xf>
    <xf numFmtId="3" fontId="7" fillId="0" borderId="12" xfId="15" applyNumberFormat="1" applyFont="1" applyBorder="1" applyAlignment="1">
      <alignment horizontal="center" vertical="center" wrapText="1"/>
    </xf>
    <xf numFmtId="164" fontId="7" fillId="0" borderId="28" xfId="15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64" fontId="1" fillId="0" borderId="18" xfId="15" applyNumberFormat="1" applyFont="1" applyBorder="1" applyAlignment="1">
      <alignment horizontal="center" vertical="center" wrapText="1"/>
    </xf>
    <xf numFmtId="164" fontId="2" fillId="0" borderId="9" xfId="15" applyNumberFormat="1" applyFont="1" applyBorder="1" applyAlignment="1">
      <alignment horizontal="center" vertical="center" wrapText="1"/>
    </xf>
    <xf numFmtId="164" fontId="2" fillId="0" borderId="27" xfId="15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64" fontId="12" fillId="0" borderId="34" xfId="15" applyNumberFormat="1" applyFont="1" applyBorder="1" applyAlignment="1">
      <alignment horizontal="justify" vertical="center"/>
    </xf>
    <xf numFmtId="164" fontId="10" fillId="0" borderId="38" xfId="15" applyNumberFormat="1" applyFont="1" applyBorder="1" applyAlignment="1">
      <alignment horizontal="justify" vertical="center"/>
    </xf>
    <xf numFmtId="164" fontId="10" fillId="0" borderId="15" xfId="15" applyNumberFormat="1" applyFont="1" applyBorder="1" applyAlignment="1">
      <alignment horizontal="justify" vertical="center"/>
    </xf>
    <xf numFmtId="0" fontId="9" fillId="0" borderId="34" xfId="0" applyNumberFormat="1" applyFont="1" applyBorder="1" applyAlignment="1">
      <alignment horizontal="justify" vertical="center"/>
    </xf>
    <xf numFmtId="164" fontId="13" fillId="0" borderId="38" xfId="15" applyNumberFormat="1" applyFont="1" applyBorder="1" applyAlignment="1">
      <alignment horizontal="justify" vertical="center"/>
    </xf>
    <xf numFmtId="164" fontId="13" fillId="0" borderId="15" xfId="15" applyNumberFormat="1" applyFont="1" applyBorder="1" applyAlignment="1">
      <alignment horizontal="justify" vertical="center"/>
    </xf>
    <xf numFmtId="49" fontId="16" fillId="0" borderId="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justify" vertical="center"/>
    </xf>
    <xf numFmtId="164" fontId="9" fillId="0" borderId="38" xfId="15" applyNumberFormat="1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justify" vertical="center"/>
    </xf>
    <xf numFmtId="164" fontId="9" fillId="0" borderId="15" xfId="15" applyNumberFormat="1" applyFont="1" applyBorder="1" applyAlignment="1">
      <alignment horizontal="justify" vertical="center"/>
    </xf>
    <xf numFmtId="3" fontId="2" fillId="0" borderId="15" xfId="0" applyNumberFormat="1" applyFont="1" applyBorder="1" applyAlignment="1">
      <alignment horizontal="center" vertical="top" wrapText="1"/>
    </xf>
    <xf numFmtId="164" fontId="2" fillId="0" borderId="3" xfId="15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164" fontId="1" fillId="0" borderId="26" xfId="15" applyNumberFormat="1" applyFont="1" applyBorder="1" applyAlignment="1">
      <alignment vertical="center" wrapText="1"/>
    </xf>
    <xf numFmtId="164" fontId="1" fillId="0" borderId="27" xfId="15" applyNumberFormat="1" applyFont="1" applyBorder="1" applyAlignment="1">
      <alignment vertical="center" wrapText="1"/>
    </xf>
    <xf numFmtId="164" fontId="9" fillId="0" borderId="39" xfId="15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0" borderId="13" xfId="15" applyNumberFormat="1" applyFont="1" applyBorder="1" applyAlignment="1">
      <alignment vertical="center" wrapText="1"/>
    </xf>
    <xf numFmtId="164" fontId="3" fillId="0" borderId="13" xfId="15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164" fontId="3" fillId="0" borderId="40" xfId="15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17" xfId="15" applyNumberFormat="1" applyFont="1" applyBorder="1" applyAlignment="1">
      <alignment vertical="center" wrapText="1"/>
    </xf>
    <xf numFmtId="164" fontId="3" fillId="0" borderId="3" xfId="15" applyNumberFormat="1" applyFont="1" applyBorder="1" applyAlignment="1">
      <alignment vertical="center"/>
    </xf>
    <xf numFmtId="164" fontId="3" fillId="0" borderId="2" xfId="15" applyNumberFormat="1" applyFont="1" applyBorder="1" applyAlignment="1">
      <alignment vertical="center"/>
    </xf>
    <xf numFmtId="164" fontId="3" fillId="0" borderId="38" xfId="15" applyNumberFormat="1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15" applyNumberFormat="1" applyFont="1" applyBorder="1" applyAlignment="1">
      <alignment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38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5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/>
    </xf>
    <xf numFmtId="164" fontId="3" fillId="0" borderId="38" xfId="15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164" fontId="3" fillId="0" borderId="17" xfId="15" applyNumberFormat="1" applyFont="1" applyBorder="1" applyAlignment="1">
      <alignment horizontal="center" vertical="center" wrapText="1"/>
    </xf>
    <xf numFmtId="164" fontId="3" fillId="0" borderId="17" xfId="15" applyNumberFormat="1" applyFont="1" applyBorder="1" applyAlignment="1">
      <alignment vertical="center"/>
    </xf>
    <xf numFmtId="164" fontId="3" fillId="0" borderId="17" xfId="15" applyNumberFormat="1" applyFont="1" applyBorder="1" applyAlignment="1">
      <alignment horizontal="right" vertical="center"/>
    </xf>
    <xf numFmtId="164" fontId="3" fillId="0" borderId="34" xfId="15" applyNumberFormat="1" applyFont="1" applyBorder="1" applyAlignment="1">
      <alignment horizontal="right" vertical="center"/>
    </xf>
    <xf numFmtId="164" fontId="3" fillId="0" borderId="18" xfId="15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38" xfId="15" applyNumberFormat="1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4" fontId="3" fillId="0" borderId="15" xfId="15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2" fontId="3" fillId="0" borderId="29" xfId="0" applyNumberFormat="1" applyFont="1" applyBorder="1" applyAlignment="1">
      <alignment vertical="center" wrapText="1"/>
    </xf>
    <xf numFmtId="10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15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1" fillId="0" borderId="5" xfId="15" applyNumberFormat="1" applyFont="1" applyBorder="1" applyAlignment="1">
      <alignment horizontal="center" vertical="center" wrapText="1"/>
    </xf>
    <xf numFmtId="164" fontId="1" fillId="0" borderId="21" xfId="15" applyNumberFormat="1" applyFont="1" applyBorder="1" applyAlignment="1">
      <alignment vertical="center" wrapText="1"/>
    </xf>
    <xf numFmtId="3" fontId="7" fillId="0" borderId="8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2" fillId="0" borderId="40" xfId="15" applyNumberFormat="1" applyFont="1" applyBorder="1" applyAlignment="1">
      <alignment horizontal="center" vertical="center" wrapText="1"/>
    </xf>
    <xf numFmtId="164" fontId="2" fillId="0" borderId="38" xfId="15" applyNumberFormat="1" applyFont="1" applyBorder="1" applyAlignment="1">
      <alignment horizontal="center" vertical="center" wrapText="1"/>
    </xf>
    <xf numFmtId="164" fontId="2" fillId="0" borderId="23" xfId="15" applyNumberFormat="1" applyFont="1" applyBorder="1" applyAlignment="1">
      <alignment horizontal="center" vertical="center" wrapText="1"/>
    </xf>
    <xf numFmtId="164" fontId="2" fillId="0" borderId="34" xfId="15" applyNumberFormat="1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18" fillId="0" borderId="3" xfId="15" applyNumberFormat="1" applyFont="1" applyBorder="1" applyAlignment="1">
      <alignment horizontal="center" vertical="center" wrapText="1"/>
    </xf>
    <xf numFmtId="164" fontId="17" fillId="0" borderId="2" xfId="15" applyNumberFormat="1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18" fillId="0" borderId="15" xfId="15" applyNumberFormat="1" applyFont="1" applyBorder="1" applyAlignment="1">
      <alignment horizontal="center" vertical="center" wrapText="1"/>
    </xf>
    <xf numFmtId="164" fontId="7" fillId="0" borderId="16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164" fontId="7" fillId="0" borderId="26" xfId="15" applyNumberFormat="1" applyFont="1" applyBorder="1" applyAlignment="1">
      <alignment horizontal="center" vertical="center" wrapText="1"/>
    </xf>
    <xf numFmtId="164" fontId="7" fillId="0" borderId="27" xfId="15" applyNumberFormat="1" applyFont="1" applyBorder="1" applyAlignment="1">
      <alignment horizontal="center" vertical="center" wrapText="1"/>
    </xf>
    <xf numFmtId="3" fontId="1" fillId="0" borderId="8" xfId="15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164" fontId="1" fillId="0" borderId="43" xfId="15" applyNumberFormat="1" applyFont="1" applyBorder="1" applyAlignment="1">
      <alignment horizontal="center" vertical="center" wrapText="1"/>
    </xf>
    <xf numFmtId="3" fontId="2" fillId="0" borderId="26" xfId="15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164" fontId="2" fillId="0" borderId="2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1" fillId="0" borderId="34" xfId="15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43" xfId="15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0" borderId="22" xfId="15" applyNumberFormat="1" applyFont="1" applyBorder="1" applyAlignment="1">
      <alignment horizontal="center" vertical="center" wrapText="1"/>
    </xf>
    <xf numFmtId="164" fontId="1" fillId="0" borderId="45" xfId="15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1" fillId="0" borderId="13" xfId="15" applyNumberFormat="1" applyFont="1" applyBorder="1" applyAlignment="1">
      <alignment horizontal="center" vertical="center" wrapText="1"/>
    </xf>
    <xf numFmtId="164" fontId="1" fillId="0" borderId="40" xfId="15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8" xfId="15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1" fillId="0" borderId="26" xfId="15" applyNumberFormat="1" applyFont="1" applyBorder="1" applyAlignment="1">
      <alignment horizontal="center" vertical="center" wrapText="1"/>
    </xf>
    <xf numFmtId="164" fontId="1" fillId="0" borderId="44" xfId="15" applyNumberFormat="1" applyFont="1" applyBorder="1" applyAlignment="1">
      <alignment horizontal="center" vertical="center" wrapText="1"/>
    </xf>
    <xf numFmtId="164" fontId="2" fillId="0" borderId="46" xfId="15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47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3" xfId="15" applyNumberFormat="1" applyFont="1" applyBorder="1" applyAlignment="1">
      <alignment horizontal="center" vertical="center" wrapText="1"/>
    </xf>
    <xf numFmtId="3" fontId="2" fillId="0" borderId="50" xfId="15" applyNumberFormat="1" applyFont="1" applyBorder="1" applyAlignment="1">
      <alignment horizontal="center" vertical="center" wrapText="1"/>
    </xf>
    <xf numFmtId="3" fontId="2" fillId="0" borderId="51" xfId="15" applyNumberFormat="1" applyFont="1" applyBorder="1" applyAlignment="1">
      <alignment horizontal="center" vertical="center" wrapText="1"/>
    </xf>
    <xf numFmtId="3" fontId="2" fillId="0" borderId="46" xfId="15" applyNumberFormat="1" applyFont="1" applyBorder="1" applyAlignment="1">
      <alignment horizontal="center" vertical="center" wrapText="1"/>
    </xf>
    <xf numFmtId="3" fontId="2" fillId="0" borderId="41" xfId="15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15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55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left" vertical="center"/>
    </xf>
    <xf numFmtId="3" fontId="2" fillId="0" borderId="39" xfId="15" applyNumberFormat="1" applyFont="1" applyBorder="1" applyAlignment="1">
      <alignment horizontal="center" vertical="top" wrapText="1"/>
    </xf>
    <xf numFmtId="3" fontId="2" fillId="0" borderId="59" xfId="15" applyNumberFormat="1" applyFont="1" applyBorder="1" applyAlignment="1">
      <alignment horizontal="center" vertical="top" wrapText="1"/>
    </xf>
    <xf numFmtId="3" fontId="2" fillId="0" borderId="60" xfId="15" applyNumberFormat="1" applyFont="1" applyBorder="1" applyAlignment="1">
      <alignment horizontal="center" vertical="top" wrapText="1"/>
    </xf>
    <xf numFmtId="3" fontId="2" fillId="0" borderId="38" xfId="15" applyNumberFormat="1" applyFont="1" applyBorder="1" applyAlignment="1">
      <alignment horizontal="center" vertical="top" wrapText="1"/>
    </xf>
    <xf numFmtId="3" fontId="2" fillId="0" borderId="37" xfId="15" applyNumberFormat="1" applyFont="1" applyBorder="1" applyAlignment="1">
      <alignment horizontal="center" vertical="top" wrapText="1"/>
    </xf>
    <xf numFmtId="3" fontId="2" fillId="0" borderId="61" xfId="15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justify" vertical="center" wrapText="1"/>
    </xf>
    <xf numFmtId="164" fontId="3" fillId="0" borderId="0" xfId="15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38" xfId="15" applyNumberFormat="1" applyFont="1" applyBorder="1" applyAlignment="1">
      <alignment horizontal="center" vertical="center" wrapText="1"/>
    </xf>
    <xf numFmtId="164" fontId="3" fillId="0" borderId="37" xfId="15" applyNumberFormat="1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 wrapText="1"/>
    </xf>
    <xf numFmtId="164" fontId="10" fillId="0" borderId="62" xfId="15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49" fontId="3" fillId="0" borderId="38" xfId="15" applyNumberFormat="1" applyFont="1" applyBorder="1" applyAlignment="1">
      <alignment horizontal="center" vertical="center"/>
    </xf>
    <xf numFmtId="49" fontId="3" fillId="0" borderId="37" xfId="15" applyNumberFormat="1" applyFont="1" applyBorder="1" applyAlignment="1">
      <alignment horizontal="center" vertical="center"/>
    </xf>
    <xf numFmtId="49" fontId="3" fillId="0" borderId="2" xfId="15" applyNumberFormat="1" applyFont="1" applyBorder="1" applyAlignment="1">
      <alignment horizontal="center" vertical="center"/>
    </xf>
    <xf numFmtId="164" fontId="3" fillId="0" borderId="17" xfId="15" applyNumberFormat="1" applyFont="1" applyBorder="1" applyAlignment="1">
      <alignment vertical="center" wrapText="1"/>
    </xf>
    <xf numFmtId="164" fontId="3" fillId="0" borderId="13" xfId="15" applyNumberFormat="1" applyFont="1" applyBorder="1" applyAlignment="1">
      <alignment vertical="center" wrapText="1"/>
    </xf>
    <xf numFmtId="164" fontId="3" fillId="0" borderId="12" xfId="15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justify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164" fontId="9" fillId="0" borderId="39" xfId="15" applyNumberFormat="1" applyFont="1" applyBorder="1" applyAlignment="1">
      <alignment horizontal="center" vertical="center"/>
    </xf>
    <xf numFmtId="164" fontId="9" fillId="0" borderId="60" xfId="15" applyNumberFormat="1" applyFont="1" applyBorder="1" applyAlignment="1">
      <alignment horizontal="center" vertical="center"/>
    </xf>
    <xf numFmtId="164" fontId="9" fillId="0" borderId="0" xfId="15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justify" vertical="center" wrapText="1"/>
    </xf>
    <xf numFmtId="2" fontId="9" fillId="0" borderId="0" xfId="0" applyNumberFormat="1" applyFont="1" applyAlignment="1">
      <alignment horizontal="justify" vertical="center" wrapText="1"/>
    </xf>
    <xf numFmtId="2" fontId="1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9" fillId="0" borderId="0" xfId="0" applyNumberFormat="1" applyFont="1" applyAlignment="1">
      <alignment horizontal="justify" vertical="center" wrapText="1"/>
    </xf>
    <xf numFmtId="0" fontId="10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justify" vertical="center" wrapText="1"/>
    </xf>
    <xf numFmtId="38" fontId="9" fillId="0" borderId="0" xfId="0" applyNumberFormat="1" applyFont="1" applyAlignment="1">
      <alignment horizontal="justify" vertical="center" wrapText="1"/>
    </xf>
    <xf numFmtId="38" fontId="15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justify" vertical="center" wrapText="1"/>
    </xf>
    <xf numFmtId="8" fontId="9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8" fontId="14" fillId="0" borderId="0" xfId="0" applyNumberFormat="1" applyFont="1" applyAlignment="1">
      <alignment horizontal="justify" vertical="center" wrapText="1"/>
    </xf>
    <xf numFmtId="9" fontId="9" fillId="0" borderId="0" xfId="0" applyNumberFormat="1" applyFont="1" applyAlignment="1">
      <alignment horizontal="justify" vertical="center" wrapText="1"/>
    </xf>
    <xf numFmtId="4" fontId="14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37" fontId="9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justify" vertical="center" wrapText="1"/>
    </xf>
    <xf numFmtId="5" fontId="12" fillId="0" borderId="0" xfId="0" applyNumberFormat="1" applyFont="1" applyAlignment="1">
      <alignment horizontal="justify" vertical="center" wrapText="1"/>
    </xf>
    <xf numFmtId="5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Q17" sqref="Q17"/>
    </sheetView>
  </sheetViews>
  <sheetFormatPr defaultColWidth="9.140625" defaultRowHeight="12.75"/>
  <cols>
    <col min="1" max="1" width="3.57421875" style="92" customWidth="1"/>
    <col min="2" max="2" width="3.57421875" style="8" customWidth="1"/>
    <col min="3" max="3" width="5.57421875" style="8" customWidth="1"/>
    <col min="4" max="4" width="31.140625" style="93" customWidth="1"/>
    <col min="5" max="5" width="13.28125" style="8" customWidth="1"/>
    <col min="6" max="6" width="6.28125" style="8" customWidth="1"/>
    <col min="7" max="7" width="9.421875" style="277" customWidth="1"/>
    <col min="8" max="8" width="9.140625" style="8" customWidth="1"/>
    <col min="9" max="9" width="9.8515625" style="8" customWidth="1"/>
    <col min="10" max="10" width="7.8515625" style="8" customWidth="1"/>
    <col min="11" max="12" width="9.28125" style="94" customWidth="1"/>
    <col min="13" max="14" width="9.421875" style="8" customWidth="1"/>
    <col min="15" max="15" width="9.57421875" style="328" customWidth="1"/>
    <col min="16" max="16384" width="9.140625" style="8" customWidth="1"/>
  </cols>
  <sheetData>
    <row r="1" spans="1:15" ht="10.5">
      <c r="A1" s="1"/>
      <c r="B1" s="2"/>
      <c r="C1" s="3"/>
      <c r="D1" s="4"/>
      <c r="E1" s="5"/>
      <c r="F1" s="3"/>
      <c r="G1" s="278"/>
      <c r="H1" s="6"/>
      <c r="I1" s="7"/>
      <c r="J1" s="375" t="s">
        <v>171</v>
      </c>
      <c r="K1" s="375"/>
      <c r="L1" s="375"/>
      <c r="M1" s="375"/>
      <c r="N1" s="375"/>
      <c r="O1" s="375"/>
    </row>
    <row r="2" spans="1:15" ht="10.5">
      <c r="A2" s="1"/>
      <c r="B2" s="2"/>
      <c r="C2" s="3"/>
      <c r="D2" s="4"/>
      <c r="E2" s="360"/>
      <c r="F2" s="360"/>
      <c r="G2" s="360"/>
      <c r="H2" s="360"/>
      <c r="I2" s="360"/>
      <c r="J2" s="376" t="s">
        <v>180</v>
      </c>
      <c r="K2" s="376"/>
      <c r="L2" s="376"/>
      <c r="M2" s="376"/>
      <c r="N2" s="376"/>
      <c r="O2" s="376"/>
    </row>
    <row r="3" spans="1:15" ht="10.5">
      <c r="A3" s="1"/>
      <c r="B3" s="2"/>
      <c r="C3" s="3"/>
      <c r="D3" s="4"/>
      <c r="E3" s="360"/>
      <c r="F3" s="360"/>
      <c r="G3" s="360"/>
      <c r="H3" s="360"/>
      <c r="I3" s="360"/>
      <c r="J3" s="361" t="s">
        <v>0</v>
      </c>
      <c r="K3" s="361"/>
      <c r="L3" s="361"/>
      <c r="M3" s="361"/>
      <c r="N3" s="361"/>
      <c r="O3" s="361"/>
    </row>
    <row r="4" spans="1:15" ht="10.5">
      <c r="A4" s="1"/>
      <c r="B4" s="2"/>
      <c r="C4" s="3"/>
      <c r="D4" s="4"/>
      <c r="E4" s="360"/>
      <c r="F4" s="360"/>
      <c r="G4" s="360"/>
      <c r="H4" s="360"/>
      <c r="I4" s="360"/>
      <c r="J4" s="361" t="s">
        <v>181</v>
      </c>
      <c r="K4" s="361"/>
      <c r="L4" s="361"/>
      <c r="M4" s="361"/>
      <c r="N4" s="361"/>
      <c r="O4" s="361"/>
    </row>
    <row r="5" spans="1:15" ht="10.5">
      <c r="A5" s="1"/>
      <c r="B5" s="2"/>
      <c r="C5" s="3"/>
      <c r="D5" s="4"/>
      <c r="E5" s="9"/>
      <c r="F5" s="9"/>
      <c r="G5" s="278"/>
      <c r="H5" s="9"/>
      <c r="I5" s="7"/>
      <c r="J5" s="10"/>
      <c r="K5" s="6"/>
      <c r="L5" s="6"/>
      <c r="M5" s="10"/>
      <c r="N5" s="10"/>
      <c r="O5" s="10"/>
    </row>
    <row r="6" spans="1:15" ht="11.25" thickBot="1">
      <c r="A6" s="362" t="s">
        <v>174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0.5" customHeight="1" thickTop="1">
      <c r="A7" s="363" t="s">
        <v>1</v>
      </c>
      <c r="B7" s="365" t="s">
        <v>2</v>
      </c>
      <c r="C7" s="367" t="s">
        <v>3</v>
      </c>
      <c r="D7" s="369" t="s">
        <v>4</v>
      </c>
      <c r="E7" s="371" t="s">
        <v>5</v>
      </c>
      <c r="F7" s="367" t="s">
        <v>6</v>
      </c>
      <c r="G7" s="373" t="s">
        <v>175</v>
      </c>
      <c r="H7" s="352" t="s">
        <v>176</v>
      </c>
      <c r="I7" s="343" t="s">
        <v>7</v>
      </c>
      <c r="J7" s="344"/>
      <c r="K7" s="344"/>
      <c r="L7" s="344"/>
      <c r="M7" s="344"/>
      <c r="N7" s="344"/>
      <c r="O7" s="345"/>
    </row>
    <row r="8" spans="1:15" ht="6" customHeight="1">
      <c r="A8" s="364"/>
      <c r="B8" s="366"/>
      <c r="C8" s="368"/>
      <c r="D8" s="370"/>
      <c r="E8" s="372"/>
      <c r="F8" s="368"/>
      <c r="G8" s="374"/>
      <c r="H8" s="342"/>
      <c r="I8" s="346"/>
      <c r="J8" s="347"/>
      <c r="K8" s="347"/>
      <c r="L8" s="347"/>
      <c r="M8" s="347"/>
      <c r="N8" s="347"/>
      <c r="O8" s="330"/>
    </row>
    <row r="9" spans="1:15" ht="15" customHeight="1">
      <c r="A9" s="364"/>
      <c r="B9" s="366"/>
      <c r="C9" s="368"/>
      <c r="D9" s="370"/>
      <c r="E9" s="372"/>
      <c r="F9" s="368"/>
      <c r="G9" s="374"/>
      <c r="H9" s="342"/>
      <c r="I9" s="346">
        <v>2007</v>
      </c>
      <c r="J9" s="347"/>
      <c r="K9" s="347"/>
      <c r="L9" s="347"/>
      <c r="M9" s="331"/>
      <c r="N9" s="332">
        <v>2008</v>
      </c>
      <c r="O9" s="334">
        <v>2009</v>
      </c>
    </row>
    <row r="10" spans="1:15" ht="16.5" customHeight="1">
      <c r="A10" s="364"/>
      <c r="B10" s="366"/>
      <c r="C10" s="368"/>
      <c r="D10" s="370"/>
      <c r="E10" s="372"/>
      <c r="F10" s="368"/>
      <c r="G10" s="374"/>
      <c r="H10" s="342"/>
      <c r="I10" s="336" t="s">
        <v>67</v>
      </c>
      <c r="J10" s="338" t="s">
        <v>8</v>
      </c>
      <c r="K10" s="339" t="s">
        <v>68</v>
      </c>
      <c r="L10" s="340" t="s">
        <v>69</v>
      </c>
      <c r="M10" s="338" t="s">
        <v>9</v>
      </c>
      <c r="N10" s="332"/>
      <c r="O10" s="334"/>
    </row>
    <row r="11" spans="1:15" ht="19.5" customHeight="1" thickBot="1">
      <c r="A11" s="364"/>
      <c r="B11" s="366"/>
      <c r="C11" s="368"/>
      <c r="D11" s="370"/>
      <c r="E11" s="372"/>
      <c r="F11" s="368"/>
      <c r="G11" s="374"/>
      <c r="H11" s="342"/>
      <c r="I11" s="337"/>
      <c r="J11" s="342"/>
      <c r="K11" s="338"/>
      <c r="L11" s="341"/>
      <c r="M11" s="342"/>
      <c r="N11" s="333"/>
      <c r="O11" s="335"/>
    </row>
    <row r="12" spans="1:15" ht="18.75" customHeight="1" thickBot="1">
      <c r="A12" s="19"/>
      <c r="B12" s="279">
        <v>600</v>
      </c>
      <c r="C12" s="280">
        <v>60014</v>
      </c>
      <c r="D12" s="281" t="s">
        <v>10</v>
      </c>
      <c r="E12" s="20"/>
      <c r="F12" s="21"/>
      <c r="G12" s="282">
        <f>SUM(H12+I12+O12+N12)</f>
        <v>4889652</v>
      </c>
      <c r="H12" s="22">
        <f>H13+H20+H31</f>
        <v>900932</v>
      </c>
      <c r="I12" s="23">
        <f aca="true" t="shared" si="0" ref="I12:O12">I13+I20+I31+I38</f>
        <v>1813720</v>
      </c>
      <c r="J12" s="23">
        <f t="shared" si="0"/>
        <v>722220</v>
      </c>
      <c r="K12" s="23">
        <f t="shared" si="0"/>
        <v>165500</v>
      </c>
      <c r="L12" s="23">
        <f t="shared" si="0"/>
        <v>0</v>
      </c>
      <c r="M12" s="23">
        <f t="shared" si="0"/>
        <v>926000</v>
      </c>
      <c r="N12" s="23">
        <f t="shared" si="0"/>
        <v>1940000</v>
      </c>
      <c r="O12" s="283">
        <f t="shared" si="0"/>
        <v>235000</v>
      </c>
    </row>
    <row r="13" spans="1:15" ht="19.5" customHeight="1">
      <c r="A13" s="24"/>
      <c r="B13" s="25"/>
      <c r="C13" s="26"/>
      <c r="D13" s="27" t="s">
        <v>11</v>
      </c>
      <c r="E13" s="28"/>
      <c r="F13" s="29"/>
      <c r="G13" s="284">
        <f>SUM(G14:G19)</f>
        <v>2337164</v>
      </c>
      <c r="H13" s="284">
        <f>SUM(H14:H19)</f>
        <v>197058</v>
      </c>
      <c r="I13" s="31">
        <f aca="true" t="shared" si="1" ref="I13:I19">SUM(J13:M13)</f>
        <v>435106</v>
      </c>
      <c r="J13" s="30">
        <f>SUM(J14:J19)</f>
        <v>229806</v>
      </c>
      <c r="K13" s="30">
        <f>SUM(K14:K19)</f>
        <v>55500</v>
      </c>
      <c r="L13" s="30">
        <f>SUM(L14:L19)</f>
        <v>0</v>
      </c>
      <c r="M13" s="30">
        <f>SUM(M14:M19)</f>
        <v>149800</v>
      </c>
      <c r="N13" s="30">
        <f>SUM(N14:N19)</f>
        <v>1705000</v>
      </c>
      <c r="O13" s="32">
        <f>SUM(O14:O18)</f>
        <v>0</v>
      </c>
    </row>
    <row r="14" spans="1:15" ht="18.75" customHeight="1">
      <c r="A14" s="33">
        <v>1</v>
      </c>
      <c r="B14" s="34"/>
      <c r="C14" s="35"/>
      <c r="D14" s="14" t="s">
        <v>13</v>
      </c>
      <c r="E14" s="15" t="s">
        <v>12</v>
      </c>
      <c r="F14" s="17" t="s">
        <v>16</v>
      </c>
      <c r="G14" s="38">
        <f aca="true" t="shared" si="2" ref="G14:G19">SUM(H14+I14+O14+N14)</f>
        <v>79248</v>
      </c>
      <c r="H14" s="285">
        <v>32000</v>
      </c>
      <c r="I14" s="39">
        <f t="shared" si="1"/>
        <v>47248</v>
      </c>
      <c r="J14" s="40">
        <v>47248</v>
      </c>
      <c r="K14" s="41"/>
      <c r="L14" s="41"/>
      <c r="M14" s="40"/>
      <c r="N14" s="286"/>
      <c r="O14" s="42"/>
    </row>
    <row r="15" spans="1:15" ht="15.75" customHeight="1">
      <c r="A15" s="11">
        <v>2</v>
      </c>
      <c r="B15" s="43"/>
      <c r="C15" s="13"/>
      <c r="D15" s="36" t="s">
        <v>15</v>
      </c>
      <c r="E15" s="15" t="s">
        <v>12</v>
      </c>
      <c r="F15" s="17" t="s">
        <v>16</v>
      </c>
      <c r="G15" s="38">
        <f t="shared" si="2"/>
        <v>127800</v>
      </c>
      <c r="H15" s="44">
        <v>38000</v>
      </c>
      <c r="I15" s="39">
        <f t="shared" si="1"/>
        <v>89800</v>
      </c>
      <c r="J15" s="44"/>
      <c r="K15" s="16"/>
      <c r="L15" s="16"/>
      <c r="M15" s="44">
        <v>89800</v>
      </c>
      <c r="N15" s="287"/>
      <c r="O15" s="45"/>
    </row>
    <row r="16" spans="1:15" ht="15.75" customHeight="1">
      <c r="A16" s="11">
        <v>3</v>
      </c>
      <c r="B16" s="46"/>
      <c r="C16" s="13"/>
      <c r="D16" s="14" t="s">
        <v>42</v>
      </c>
      <c r="E16" s="15" t="s">
        <v>12</v>
      </c>
      <c r="F16" s="17" t="s">
        <v>16</v>
      </c>
      <c r="G16" s="38">
        <f t="shared" si="2"/>
        <v>254116</v>
      </c>
      <c r="H16" s="288">
        <v>127058</v>
      </c>
      <c r="I16" s="39">
        <f t="shared" si="1"/>
        <v>127058</v>
      </c>
      <c r="J16" s="49">
        <v>127058</v>
      </c>
      <c r="K16" s="50"/>
      <c r="L16" s="50"/>
      <c r="M16" s="49"/>
      <c r="N16" s="289"/>
      <c r="O16" s="51"/>
    </row>
    <row r="17" spans="1:15" ht="19.5" customHeight="1">
      <c r="A17" s="11">
        <v>4</v>
      </c>
      <c r="B17" s="46"/>
      <c r="C17" s="13"/>
      <c r="D17" s="14" t="s">
        <v>70</v>
      </c>
      <c r="E17" s="15" t="s">
        <v>12</v>
      </c>
      <c r="F17" s="17">
        <v>2007</v>
      </c>
      <c r="G17" s="38">
        <f t="shared" si="2"/>
        <v>30000</v>
      </c>
      <c r="H17" s="288"/>
      <c r="I17" s="39">
        <f t="shared" si="1"/>
        <v>30000</v>
      </c>
      <c r="J17" s="49"/>
      <c r="K17" s="50"/>
      <c r="L17" s="50"/>
      <c r="M17" s="49">
        <v>30000</v>
      </c>
      <c r="N17" s="289"/>
      <c r="O17" s="51"/>
    </row>
    <row r="18" spans="1:15" ht="18" customHeight="1">
      <c r="A18" s="11">
        <v>5</v>
      </c>
      <c r="B18" s="46"/>
      <c r="C18" s="13"/>
      <c r="D18" s="14" t="s">
        <v>71</v>
      </c>
      <c r="E18" s="15" t="s">
        <v>12</v>
      </c>
      <c r="F18" s="37" t="s">
        <v>72</v>
      </c>
      <c r="G18" s="38">
        <f t="shared" si="2"/>
        <v>1735000</v>
      </c>
      <c r="H18" s="288"/>
      <c r="I18" s="39">
        <f t="shared" si="1"/>
        <v>30000</v>
      </c>
      <c r="J18" s="49"/>
      <c r="K18" s="50"/>
      <c r="L18" s="50"/>
      <c r="M18" s="49">
        <v>30000</v>
      </c>
      <c r="N18" s="289">
        <v>1705000</v>
      </c>
      <c r="O18" s="51"/>
    </row>
    <row r="19" spans="1:15" ht="18" customHeight="1">
      <c r="A19" s="11" t="s">
        <v>73</v>
      </c>
      <c r="B19" s="46"/>
      <c r="C19" s="13"/>
      <c r="D19" s="14" t="s">
        <v>74</v>
      </c>
      <c r="E19" s="15" t="s">
        <v>12</v>
      </c>
      <c r="F19" s="17">
        <v>2007</v>
      </c>
      <c r="G19" s="38">
        <f t="shared" si="2"/>
        <v>111000</v>
      </c>
      <c r="H19" s="288"/>
      <c r="I19" s="39">
        <f t="shared" si="1"/>
        <v>111000</v>
      </c>
      <c r="J19" s="49">
        <v>55500</v>
      </c>
      <c r="K19" s="50">
        <v>55500</v>
      </c>
      <c r="L19" s="50"/>
      <c r="M19" s="49"/>
      <c r="N19" s="289"/>
      <c r="O19" s="51"/>
    </row>
    <row r="20" spans="1:15" ht="16.5" customHeight="1">
      <c r="A20" s="11"/>
      <c r="B20" s="43"/>
      <c r="C20" s="13"/>
      <c r="D20" s="56" t="s">
        <v>17</v>
      </c>
      <c r="E20" s="57"/>
      <c r="F20" s="58"/>
      <c r="G20" s="59">
        <f aca="true" t="shared" si="3" ref="G20:O20">SUM(G21:G30)</f>
        <v>1202416</v>
      </c>
      <c r="H20" s="60">
        <f t="shared" si="3"/>
        <v>499374</v>
      </c>
      <c r="I20" s="18">
        <f t="shared" si="3"/>
        <v>703042</v>
      </c>
      <c r="J20" s="60">
        <f t="shared" si="3"/>
        <v>480342</v>
      </c>
      <c r="K20" s="60">
        <f t="shared" si="3"/>
        <v>0</v>
      </c>
      <c r="L20" s="60">
        <f t="shared" si="3"/>
        <v>0</v>
      </c>
      <c r="M20" s="60">
        <f t="shared" si="3"/>
        <v>222700</v>
      </c>
      <c r="N20" s="60">
        <f t="shared" si="3"/>
        <v>0</v>
      </c>
      <c r="O20" s="61">
        <f t="shared" si="3"/>
        <v>0</v>
      </c>
    </row>
    <row r="21" spans="1:15" ht="17.25" customHeight="1">
      <c r="A21" s="11">
        <v>6</v>
      </c>
      <c r="B21" s="55"/>
      <c r="C21" s="13"/>
      <c r="D21" s="14" t="s">
        <v>18</v>
      </c>
      <c r="E21" s="15" t="s">
        <v>12</v>
      </c>
      <c r="F21" s="17" t="s">
        <v>27</v>
      </c>
      <c r="G21" s="16">
        <f aca="true" t="shared" si="4" ref="G21:G30">H21+I21+O21+N21</f>
        <v>287575</v>
      </c>
      <c r="H21" s="290">
        <v>140038</v>
      </c>
      <c r="I21" s="44">
        <f aca="true" t="shared" si="5" ref="I21:I30">SUM(J21:M21)</f>
        <v>147537</v>
      </c>
      <c r="J21" s="140">
        <v>21937</v>
      </c>
      <c r="K21" s="16"/>
      <c r="L21" s="16"/>
      <c r="M21" s="44">
        <v>125600</v>
      </c>
      <c r="N21" s="287"/>
      <c r="O21" s="45"/>
    </row>
    <row r="22" spans="1:15" ht="17.25" customHeight="1">
      <c r="A22" s="11">
        <v>7</v>
      </c>
      <c r="B22" s="55"/>
      <c r="C22" s="13"/>
      <c r="D22" s="14" t="s">
        <v>58</v>
      </c>
      <c r="E22" s="15" t="s">
        <v>12</v>
      </c>
      <c r="F22" s="17" t="s">
        <v>14</v>
      </c>
      <c r="G22" s="16">
        <f t="shared" si="4"/>
        <v>197044</v>
      </c>
      <c r="H22" s="290">
        <v>44000</v>
      </c>
      <c r="I22" s="44">
        <f t="shared" si="5"/>
        <v>153044</v>
      </c>
      <c r="J22" s="140">
        <v>153044</v>
      </c>
      <c r="K22" s="16"/>
      <c r="L22" s="16"/>
      <c r="M22" s="44"/>
      <c r="N22" s="287"/>
      <c r="O22" s="45"/>
    </row>
    <row r="23" spans="1:15" ht="17.25" customHeight="1">
      <c r="A23" s="11">
        <v>8</v>
      </c>
      <c r="B23" s="55"/>
      <c r="C23" s="13"/>
      <c r="D23" s="14" t="s">
        <v>57</v>
      </c>
      <c r="E23" s="15" t="s">
        <v>12</v>
      </c>
      <c r="F23" s="13" t="s">
        <v>27</v>
      </c>
      <c r="G23" s="16">
        <f t="shared" si="4"/>
        <v>162604</v>
      </c>
      <c r="H23" s="290">
        <v>74000</v>
      </c>
      <c r="I23" s="44">
        <f t="shared" si="5"/>
        <v>88604</v>
      </c>
      <c r="J23" s="44">
        <v>88604</v>
      </c>
      <c r="K23" s="16"/>
      <c r="L23" s="16"/>
      <c r="M23" s="44"/>
      <c r="N23" s="287"/>
      <c r="O23" s="45"/>
    </row>
    <row r="24" spans="1:15" ht="17.25" customHeight="1">
      <c r="A24" s="11">
        <v>9</v>
      </c>
      <c r="B24" s="55"/>
      <c r="C24" s="13"/>
      <c r="D24" s="14" t="s">
        <v>56</v>
      </c>
      <c r="E24" s="15" t="s">
        <v>12</v>
      </c>
      <c r="F24" s="17" t="s">
        <v>60</v>
      </c>
      <c r="G24" s="16">
        <f t="shared" si="4"/>
        <v>60224</v>
      </c>
      <c r="H24" s="290">
        <v>20000</v>
      </c>
      <c r="I24" s="44">
        <f t="shared" si="5"/>
        <v>40224</v>
      </c>
      <c r="J24" s="44">
        <v>40224</v>
      </c>
      <c r="K24" s="16"/>
      <c r="L24" s="16"/>
      <c r="M24" s="44"/>
      <c r="N24" s="289"/>
      <c r="O24" s="51"/>
    </row>
    <row r="25" spans="1:15" ht="17.25" customHeight="1">
      <c r="A25" s="11">
        <v>10</v>
      </c>
      <c r="B25" s="43"/>
      <c r="C25" s="13"/>
      <c r="D25" s="14" t="s">
        <v>19</v>
      </c>
      <c r="E25" s="15" t="s">
        <v>12</v>
      </c>
      <c r="F25" s="17" t="s">
        <v>16</v>
      </c>
      <c r="G25" s="16">
        <f t="shared" si="4"/>
        <v>64700</v>
      </c>
      <c r="H25" s="290">
        <v>21000</v>
      </c>
      <c r="I25" s="44">
        <f t="shared" si="5"/>
        <v>43700</v>
      </c>
      <c r="J25" s="44"/>
      <c r="K25" s="16"/>
      <c r="L25" s="16"/>
      <c r="M25" s="44">
        <v>43700</v>
      </c>
      <c r="N25" s="289"/>
      <c r="O25" s="51"/>
    </row>
    <row r="26" spans="1:15" ht="21.75" customHeight="1">
      <c r="A26" s="11">
        <v>11</v>
      </c>
      <c r="B26" s="43"/>
      <c r="C26" s="13"/>
      <c r="D26" s="14" t="s">
        <v>20</v>
      </c>
      <c r="E26" s="15" t="s">
        <v>12</v>
      </c>
      <c r="F26" s="17" t="s">
        <v>16</v>
      </c>
      <c r="G26" s="16">
        <f t="shared" si="4"/>
        <v>80376</v>
      </c>
      <c r="H26" s="290">
        <v>21000</v>
      </c>
      <c r="I26" s="44">
        <f t="shared" si="5"/>
        <v>59376</v>
      </c>
      <c r="J26" s="44">
        <v>59376</v>
      </c>
      <c r="K26" s="16"/>
      <c r="L26" s="16"/>
      <c r="M26" s="44"/>
      <c r="N26" s="289"/>
      <c r="O26" s="51"/>
    </row>
    <row r="27" spans="1:15" ht="17.25" customHeight="1">
      <c r="A27" s="11">
        <v>12</v>
      </c>
      <c r="B27" s="43"/>
      <c r="C27" s="13"/>
      <c r="D27" s="14" t="s">
        <v>21</v>
      </c>
      <c r="E27" s="15" t="s">
        <v>12</v>
      </c>
      <c r="F27" s="17" t="s">
        <v>60</v>
      </c>
      <c r="G27" s="16">
        <f t="shared" si="4"/>
        <v>165498</v>
      </c>
      <c r="H27" s="290">
        <v>82749</v>
      </c>
      <c r="I27" s="44">
        <f t="shared" si="5"/>
        <v>82749</v>
      </c>
      <c r="J27" s="44">
        <v>82749</v>
      </c>
      <c r="K27" s="16"/>
      <c r="L27" s="16"/>
      <c r="M27" s="44"/>
      <c r="N27" s="289"/>
      <c r="O27" s="51"/>
    </row>
    <row r="28" spans="1:15" ht="17.25" customHeight="1">
      <c r="A28" s="11">
        <v>13</v>
      </c>
      <c r="B28" s="43"/>
      <c r="C28" s="13"/>
      <c r="D28" s="14" t="s">
        <v>22</v>
      </c>
      <c r="E28" s="15" t="s">
        <v>12</v>
      </c>
      <c r="F28" s="17" t="s">
        <v>14</v>
      </c>
      <c r="G28" s="16">
        <f t="shared" si="4"/>
        <v>54336</v>
      </c>
      <c r="H28" s="290">
        <v>28461</v>
      </c>
      <c r="I28" s="44">
        <f t="shared" si="5"/>
        <v>25875</v>
      </c>
      <c r="J28" s="44"/>
      <c r="K28" s="16"/>
      <c r="L28" s="16"/>
      <c r="M28" s="44">
        <v>25875</v>
      </c>
      <c r="N28" s="289"/>
      <c r="O28" s="51"/>
    </row>
    <row r="29" spans="1:15" ht="18" customHeight="1">
      <c r="A29" s="11">
        <v>14</v>
      </c>
      <c r="B29" s="43"/>
      <c r="C29" s="13"/>
      <c r="D29" s="14" t="s">
        <v>23</v>
      </c>
      <c r="E29" s="15" t="s">
        <v>12</v>
      </c>
      <c r="F29" s="17" t="s">
        <v>14</v>
      </c>
      <c r="G29" s="16">
        <f t="shared" si="4"/>
        <v>57803</v>
      </c>
      <c r="H29" s="290">
        <v>30278</v>
      </c>
      <c r="I29" s="44">
        <f t="shared" si="5"/>
        <v>27525</v>
      </c>
      <c r="J29" s="44"/>
      <c r="K29" s="16"/>
      <c r="L29" s="16"/>
      <c r="M29" s="44">
        <v>27525</v>
      </c>
      <c r="N29" s="289"/>
      <c r="O29" s="51"/>
    </row>
    <row r="30" spans="1:15" ht="18" customHeight="1">
      <c r="A30" s="11">
        <v>15</v>
      </c>
      <c r="B30" s="43"/>
      <c r="C30" s="13"/>
      <c r="D30" s="14" t="s">
        <v>24</v>
      </c>
      <c r="E30" s="15" t="s">
        <v>12</v>
      </c>
      <c r="F30" s="17" t="s">
        <v>14</v>
      </c>
      <c r="G30" s="16">
        <f t="shared" si="4"/>
        <v>72256</v>
      </c>
      <c r="H30" s="290">
        <v>37848</v>
      </c>
      <c r="I30" s="44">
        <f t="shared" si="5"/>
        <v>34408</v>
      </c>
      <c r="J30" s="44">
        <v>34408</v>
      </c>
      <c r="K30" s="16"/>
      <c r="L30" s="16"/>
      <c r="M30" s="44"/>
      <c r="N30" s="287"/>
      <c r="O30" s="45"/>
    </row>
    <row r="31" spans="1:15" ht="17.25" customHeight="1">
      <c r="A31" s="11"/>
      <c r="B31" s="43"/>
      <c r="C31" s="13"/>
      <c r="D31" s="56" t="s">
        <v>25</v>
      </c>
      <c r="E31" s="15"/>
      <c r="F31" s="17"/>
      <c r="G31" s="291">
        <f>SUM(G32:G37)</f>
        <v>1137572</v>
      </c>
      <c r="H31" s="292">
        <f>SUM(H32:H34)</f>
        <v>204500</v>
      </c>
      <c r="I31" s="163">
        <f>SUM(I32:I37)</f>
        <v>463072</v>
      </c>
      <c r="J31" s="163">
        <f aca="true" t="shared" si="6" ref="J31:O31">SUM(J32:J37)</f>
        <v>12072</v>
      </c>
      <c r="K31" s="163">
        <f t="shared" si="6"/>
        <v>110000</v>
      </c>
      <c r="L31" s="163">
        <f t="shared" si="6"/>
        <v>0</v>
      </c>
      <c r="M31" s="163">
        <f t="shared" si="6"/>
        <v>341000</v>
      </c>
      <c r="N31" s="163">
        <f t="shared" si="6"/>
        <v>235000</v>
      </c>
      <c r="O31" s="164">
        <f t="shared" si="6"/>
        <v>235000</v>
      </c>
    </row>
    <row r="32" spans="1:15" ht="29.25" customHeight="1">
      <c r="A32" s="11">
        <v>16</v>
      </c>
      <c r="B32" s="43"/>
      <c r="C32" s="13"/>
      <c r="D32" s="14" t="s">
        <v>75</v>
      </c>
      <c r="E32" s="15" t="s">
        <v>12</v>
      </c>
      <c r="F32" s="17" t="s">
        <v>16</v>
      </c>
      <c r="G32" s="16">
        <f>SUM(H32+I32+O32+N32)</f>
        <v>204500</v>
      </c>
      <c r="H32" s="290">
        <v>104500</v>
      </c>
      <c r="I32" s="18">
        <f>SUM(J32:M32)</f>
        <v>100000</v>
      </c>
      <c r="J32" s="44"/>
      <c r="K32" s="16"/>
      <c r="L32" s="16"/>
      <c r="M32" s="44">
        <v>100000</v>
      </c>
      <c r="N32" s="287"/>
      <c r="O32" s="45"/>
    </row>
    <row r="33" spans="1:15" ht="31.5" customHeight="1">
      <c r="A33" s="11">
        <v>17</v>
      </c>
      <c r="B33" s="43"/>
      <c r="C33" s="13"/>
      <c r="D33" s="14" t="s">
        <v>61</v>
      </c>
      <c r="E33" s="15" t="s">
        <v>12</v>
      </c>
      <c r="F33" s="17" t="s">
        <v>16</v>
      </c>
      <c r="G33" s="16">
        <f>SUM(H33+I33+O33+N33)</f>
        <v>46786</v>
      </c>
      <c r="H33" s="290">
        <v>34786</v>
      </c>
      <c r="I33" s="18">
        <f>SUM(J33:M33)</f>
        <v>12000</v>
      </c>
      <c r="J33" s="44"/>
      <c r="K33" s="16"/>
      <c r="L33" s="16"/>
      <c r="M33" s="44">
        <v>12000</v>
      </c>
      <c r="N33" s="287"/>
      <c r="O33" s="45"/>
    </row>
    <row r="34" spans="1:15" ht="33" customHeight="1">
      <c r="A34" s="11">
        <v>18</v>
      </c>
      <c r="B34" s="43"/>
      <c r="C34" s="13"/>
      <c r="D34" s="14" t="s">
        <v>26</v>
      </c>
      <c r="E34" s="15" t="s">
        <v>12</v>
      </c>
      <c r="F34" s="17" t="s">
        <v>16</v>
      </c>
      <c r="G34" s="16">
        <f>SUM(H34+I34+O34+N34)</f>
        <v>91286</v>
      </c>
      <c r="H34" s="290">
        <v>65214</v>
      </c>
      <c r="I34" s="18">
        <f>SUM(J34:M34)</f>
        <v>26072</v>
      </c>
      <c r="J34" s="44">
        <v>12072</v>
      </c>
      <c r="K34" s="16"/>
      <c r="L34" s="16"/>
      <c r="M34" s="44">
        <v>14000</v>
      </c>
      <c r="N34" s="44"/>
      <c r="O34" s="45"/>
    </row>
    <row r="35" spans="1:15" ht="22.5" customHeight="1">
      <c r="A35" s="53">
        <v>19</v>
      </c>
      <c r="B35" s="46"/>
      <c r="C35" s="35"/>
      <c r="D35" s="63" t="s">
        <v>76</v>
      </c>
      <c r="E35" s="15" t="s">
        <v>12</v>
      </c>
      <c r="F35" s="162" t="s">
        <v>77</v>
      </c>
      <c r="G35" s="16">
        <f aca="true" t="shared" si="7" ref="G35:G42">SUM(H35+I35+O35+N35)</f>
        <v>490000</v>
      </c>
      <c r="H35" s="293"/>
      <c r="I35" s="18">
        <f aca="true" t="shared" si="8" ref="I35:I42">SUM(J35:M35)</f>
        <v>20000</v>
      </c>
      <c r="J35" s="87"/>
      <c r="K35" s="38"/>
      <c r="L35" s="38"/>
      <c r="M35" s="87">
        <v>20000</v>
      </c>
      <c r="N35" s="44">
        <v>235000</v>
      </c>
      <c r="O35" s="45">
        <v>235000</v>
      </c>
    </row>
    <row r="36" spans="1:15" ht="17.25" customHeight="1">
      <c r="A36" s="53">
        <v>20</v>
      </c>
      <c r="B36" s="46"/>
      <c r="C36" s="35"/>
      <c r="D36" s="63" t="s">
        <v>78</v>
      </c>
      <c r="E36" s="15" t="s">
        <v>12</v>
      </c>
      <c r="F36" s="162">
        <v>2007</v>
      </c>
      <c r="G36" s="16">
        <f t="shared" si="7"/>
        <v>220000</v>
      </c>
      <c r="H36" s="293"/>
      <c r="I36" s="18">
        <f t="shared" si="8"/>
        <v>220000</v>
      </c>
      <c r="J36" s="87"/>
      <c r="K36" s="38">
        <v>110000</v>
      </c>
      <c r="L36" s="38"/>
      <c r="M36" s="87">
        <v>110000</v>
      </c>
      <c r="N36" s="44"/>
      <c r="O36" s="45"/>
    </row>
    <row r="37" spans="1:15" ht="22.5" customHeight="1">
      <c r="A37" s="53">
        <v>21</v>
      </c>
      <c r="B37" s="46"/>
      <c r="C37" s="35"/>
      <c r="D37" s="63" t="s">
        <v>79</v>
      </c>
      <c r="E37" s="15" t="s">
        <v>12</v>
      </c>
      <c r="F37" s="162">
        <v>2007</v>
      </c>
      <c r="G37" s="16">
        <f t="shared" si="7"/>
        <v>85000</v>
      </c>
      <c r="H37" s="293"/>
      <c r="I37" s="18">
        <f t="shared" si="8"/>
        <v>85000</v>
      </c>
      <c r="J37" s="87"/>
      <c r="K37" s="38"/>
      <c r="L37" s="38"/>
      <c r="M37" s="87">
        <v>85000</v>
      </c>
      <c r="N37" s="44"/>
      <c r="O37" s="45"/>
    </row>
    <row r="38" spans="1:15" ht="14.25" customHeight="1">
      <c r="A38" s="53"/>
      <c r="B38" s="46"/>
      <c r="C38" s="35"/>
      <c r="D38" s="165" t="s">
        <v>28</v>
      </c>
      <c r="E38" s="166"/>
      <c r="F38" s="167"/>
      <c r="G38" s="168">
        <f>SUM(G39:G42)</f>
        <v>212500</v>
      </c>
      <c r="H38" s="168">
        <f aca="true" t="shared" si="9" ref="H38:O38">SUM(H39:H42)</f>
        <v>0</v>
      </c>
      <c r="I38" s="168">
        <f t="shared" si="9"/>
        <v>212500</v>
      </c>
      <c r="J38" s="168">
        <f t="shared" si="9"/>
        <v>0</v>
      </c>
      <c r="K38" s="168">
        <f t="shared" si="9"/>
        <v>0</v>
      </c>
      <c r="L38" s="168">
        <f t="shared" si="9"/>
        <v>0</v>
      </c>
      <c r="M38" s="168">
        <f t="shared" si="9"/>
        <v>212500</v>
      </c>
      <c r="N38" s="291">
        <f t="shared" si="9"/>
        <v>0</v>
      </c>
      <c r="O38" s="294">
        <f t="shared" si="9"/>
        <v>0</v>
      </c>
    </row>
    <row r="39" spans="1:15" ht="16.5" customHeight="1">
      <c r="A39" s="53">
        <v>22</v>
      </c>
      <c r="B39" s="46"/>
      <c r="C39" s="35"/>
      <c r="D39" s="63" t="s">
        <v>80</v>
      </c>
      <c r="E39" s="63" t="s">
        <v>81</v>
      </c>
      <c r="F39" s="167">
        <v>2007</v>
      </c>
      <c r="G39" s="16">
        <f t="shared" si="7"/>
        <v>90000</v>
      </c>
      <c r="H39" s="295"/>
      <c r="I39" s="18">
        <f t="shared" si="8"/>
        <v>90000</v>
      </c>
      <c r="J39" s="170"/>
      <c r="K39" s="171"/>
      <c r="L39" s="171"/>
      <c r="M39" s="87">
        <v>90000</v>
      </c>
      <c r="N39" s="60"/>
      <c r="O39" s="61"/>
    </row>
    <row r="40" spans="1:15" ht="18.75" customHeight="1">
      <c r="A40" s="11">
        <v>23</v>
      </c>
      <c r="B40" s="43"/>
      <c r="C40" s="13"/>
      <c r="D40" s="14" t="s">
        <v>82</v>
      </c>
      <c r="E40" s="14" t="s">
        <v>83</v>
      </c>
      <c r="F40" s="173">
        <v>2007</v>
      </c>
      <c r="G40" s="16">
        <f t="shared" si="7"/>
        <v>63500</v>
      </c>
      <c r="H40" s="296"/>
      <c r="I40" s="18">
        <f t="shared" si="8"/>
        <v>63500</v>
      </c>
      <c r="J40" s="60"/>
      <c r="K40" s="59"/>
      <c r="L40" s="59"/>
      <c r="M40" s="44">
        <v>63500</v>
      </c>
      <c r="N40" s="60"/>
      <c r="O40" s="61"/>
    </row>
    <row r="41" spans="1:15" ht="16.5" customHeight="1">
      <c r="A41" s="11">
        <v>24</v>
      </c>
      <c r="B41" s="43"/>
      <c r="C41" s="13"/>
      <c r="D41" s="14" t="s">
        <v>84</v>
      </c>
      <c r="E41" s="14" t="s">
        <v>85</v>
      </c>
      <c r="F41" s="173">
        <v>2007</v>
      </c>
      <c r="G41" s="16">
        <f t="shared" si="7"/>
        <v>49000</v>
      </c>
      <c r="H41" s="296"/>
      <c r="I41" s="18">
        <f t="shared" si="8"/>
        <v>49000</v>
      </c>
      <c r="J41" s="60"/>
      <c r="K41" s="59"/>
      <c r="L41" s="59"/>
      <c r="M41" s="44">
        <v>49000</v>
      </c>
      <c r="N41" s="60"/>
      <c r="O41" s="61"/>
    </row>
    <row r="42" spans="1:15" ht="17.25" customHeight="1" thickBot="1">
      <c r="A42" s="53">
        <v>25</v>
      </c>
      <c r="B42" s="46"/>
      <c r="C42" s="35"/>
      <c r="D42" s="63" t="s">
        <v>86</v>
      </c>
      <c r="E42" s="63" t="s">
        <v>86</v>
      </c>
      <c r="F42" s="167">
        <v>2007</v>
      </c>
      <c r="G42" s="16">
        <f t="shared" si="7"/>
        <v>10000</v>
      </c>
      <c r="H42" s="295"/>
      <c r="I42" s="18">
        <f t="shared" si="8"/>
        <v>10000</v>
      </c>
      <c r="J42" s="170"/>
      <c r="K42" s="171"/>
      <c r="L42" s="171"/>
      <c r="M42" s="87">
        <v>10000</v>
      </c>
      <c r="N42" s="297"/>
      <c r="O42" s="298"/>
    </row>
    <row r="43" spans="1:15" ht="16.5" customHeight="1">
      <c r="A43" s="24"/>
      <c r="B43" s="145">
        <v>710</v>
      </c>
      <c r="C43" s="145"/>
      <c r="D43" s="146" t="s">
        <v>29</v>
      </c>
      <c r="E43" s="147"/>
      <c r="F43" s="145"/>
      <c r="G43" s="299">
        <f>SUM(G44)</f>
        <v>7000</v>
      </c>
      <c r="H43" s="300"/>
      <c r="I43" s="148">
        <f>SUM(I44)</f>
        <v>7000</v>
      </c>
      <c r="J43" s="103">
        <f>SUM(J44)</f>
        <v>0</v>
      </c>
      <c r="K43" s="103">
        <f>SUM(K44)</f>
        <v>7000</v>
      </c>
      <c r="L43" s="103"/>
      <c r="M43" s="103">
        <f>SUM(M44)</f>
        <v>0</v>
      </c>
      <c r="N43" s="301"/>
      <c r="O43" s="149">
        <f>SUM(O44)</f>
        <v>0</v>
      </c>
    </row>
    <row r="44" spans="1:15" ht="12.75" customHeight="1" thickBot="1">
      <c r="A44" s="76">
        <v>26</v>
      </c>
      <c r="B44" s="150"/>
      <c r="C44" s="78">
        <v>71015</v>
      </c>
      <c r="D44" s="79" t="s">
        <v>30</v>
      </c>
      <c r="E44" s="151" t="s">
        <v>31</v>
      </c>
      <c r="F44" s="78">
        <v>2007</v>
      </c>
      <c r="G44" s="302">
        <f>H44+I44+O44</f>
        <v>7000</v>
      </c>
      <c r="H44" s="303"/>
      <c r="I44" s="80">
        <f>SUM(J44:M44)</f>
        <v>7000</v>
      </c>
      <c r="J44" s="81"/>
      <c r="K44" s="81">
        <v>7000</v>
      </c>
      <c r="L44" s="81"/>
      <c r="M44" s="304"/>
      <c r="N44" s="305"/>
      <c r="O44" s="306"/>
    </row>
    <row r="45" spans="1:15" ht="14.25" customHeight="1" thickBot="1">
      <c r="A45" s="19"/>
      <c r="B45" s="68">
        <v>750</v>
      </c>
      <c r="C45" s="64"/>
      <c r="D45" s="65" t="s">
        <v>32</v>
      </c>
      <c r="E45" s="66"/>
      <c r="F45" s="64"/>
      <c r="G45" s="282">
        <f>H45+I45+O45+N45</f>
        <v>5710972</v>
      </c>
      <c r="H45" s="22">
        <f>SUM(H46:H47)</f>
        <v>72224</v>
      </c>
      <c r="I45" s="23">
        <f>SUM(J45:M45)</f>
        <v>2710972</v>
      </c>
      <c r="J45" s="22">
        <f aca="true" t="shared" si="10" ref="J45:O45">SUM(J46:J47)</f>
        <v>10972</v>
      </c>
      <c r="K45" s="22">
        <f t="shared" si="10"/>
        <v>0</v>
      </c>
      <c r="L45" s="22">
        <f t="shared" si="10"/>
        <v>2295000</v>
      </c>
      <c r="M45" s="22">
        <f t="shared" si="10"/>
        <v>405000</v>
      </c>
      <c r="N45" s="22">
        <f t="shared" si="10"/>
        <v>2927776</v>
      </c>
      <c r="O45" s="67">
        <f t="shared" si="10"/>
        <v>0</v>
      </c>
    </row>
    <row r="46" spans="1:15" ht="54" customHeight="1">
      <c r="A46" s="11">
        <v>27</v>
      </c>
      <c r="B46" s="12"/>
      <c r="C46" s="13">
        <v>75020</v>
      </c>
      <c r="D46" s="14" t="s">
        <v>87</v>
      </c>
      <c r="E46" s="13" t="s">
        <v>12</v>
      </c>
      <c r="F46" s="13" t="s">
        <v>88</v>
      </c>
      <c r="G46" s="16">
        <f>H46+I46+O46+N46</f>
        <v>5700000</v>
      </c>
      <c r="H46" s="62">
        <v>72224</v>
      </c>
      <c r="I46" s="18">
        <f>SUM(J46:M46)</f>
        <v>2700000</v>
      </c>
      <c r="J46" s="62"/>
      <c r="K46" s="62"/>
      <c r="L46" s="62">
        <v>2295000</v>
      </c>
      <c r="M46" s="62">
        <v>405000</v>
      </c>
      <c r="N46" s="307">
        <v>2927776</v>
      </c>
      <c r="O46" s="308"/>
    </row>
    <row r="47" spans="1:15" ht="17.25" customHeight="1" thickBot="1">
      <c r="A47" s="54">
        <v>28</v>
      </c>
      <c r="B47" s="71"/>
      <c r="C47" s="48">
        <v>75020</v>
      </c>
      <c r="D47" s="47" t="s">
        <v>89</v>
      </c>
      <c r="E47" s="13" t="s">
        <v>12</v>
      </c>
      <c r="F47" s="48">
        <v>2007</v>
      </c>
      <c r="G47" s="50">
        <f>H47+I47+O47</f>
        <v>10972</v>
      </c>
      <c r="H47" s="49"/>
      <c r="I47" s="52">
        <f>SUM(J47:M47)</f>
        <v>10972</v>
      </c>
      <c r="J47" s="49">
        <v>10972</v>
      </c>
      <c r="K47" s="72"/>
      <c r="L47" s="72"/>
      <c r="M47" s="72"/>
      <c r="N47" s="309"/>
      <c r="O47" s="310"/>
    </row>
    <row r="48" spans="1:15" ht="12.75" customHeight="1" thickBot="1">
      <c r="A48" s="19"/>
      <c r="B48" s="64">
        <v>801</v>
      </c>
      <c r="C48" s="21"/>
      <c r="D48" s="65" t="s">
        <v>33</v>
      </c>
      <c r="E48" s="64"/>
      <c r="F48" s="64"/>
      <c r="G48" s="282">
        <f>H48+I48+O48+N48</f>
        <v>1050000</v>
      </c>
      <c r="H48" s="22">
        <f>SUM(H49:H50)</f>
        <v>0</v>
      </c>
      <c r="I48" s="23">
        <f>SUM(I49:I50)</f>
        <v>80000</v>
      </c>
      <c r="J48" s="22">
        <f>SUM(J49:J50)</f>
        <v>0</v>
      </c>
      <c r="K48" s="22">
        <f>SUM(K49:K50)</f>
        <v>0</v>
      </c>
      <c r="L48" s="22"/>
      <c r="M48" s="22">
        <f>SUM(M49:M50)</f>
        <v>80000</v>
      </c>
      <c r="N48" s="22">
        <f>SUM(N49:N50)</f>
        <v>600000</v>
      </c>
      <c r="O48" s="67">
        <f>SUM(O49:O50)</f>
        <v>370000</v>
      </c>
    </row>
    <row r="49" spans="1:15" ht="22.5" customHeight="1">
      <c r="A49" s="24">
        <v>29</v>
      </c>
      <c r="B49" s="25"/>
      <c r="C49" s="26">
        <v>80130</v>
      </c>
      <c r="D49" s="101" t="s">
        <v>90</v>
      </c>
      <c r="E49" s="26" t="s">
        <v>91</v>
      </c>
      <c r="F49" s="26" t="s">
        <v>92</v>
      </c>
      <c r="G49" s="16">
        <f>H49+I49+O49+N49</f>
        <v>450000</v>
      </c>
      <c r="H49" s="311"/>
      <c r="I49" s="75">
        <f>SUM(J49:M49)</f>
        <v>40000</v>
      </c>
      <c r="J49" s="102"/>
      <c r="K49" s="103"/>
      <c r="L49" s="103"/>
      <c r="M49" s="102">
        <v>40000</v>
      </c>
      <c r="N49" s="312">
        <v>300000</v>
      </c>
      <c r="O49" s="313">
        <v>110000</v>
      </c>
    </row>
    <row r="50" spans="1:15" ht="33" customHeight="1" thickBot="1">
      <c r="A50" s="11">
        <v>30</v>
      </c>
      <c r="B50" s="43"/>
      <c r="C50" s="13">
        <v>80120</v>
      </c>
      <c r="D50" s="14" t="s">
        <v>93</v>
      </c>
      <c r="E50" s="13" t="s">
        <v>59</v>
      </c>
      <c r="F50" s="13" t="s">
        <v>77</v>
      </c>
      <c r="G50" s="16">
        <f>H50+I50+O50+N50</f>
        <v>600000</v>
      </c>
      <c r="H50" s="290"/>
      <c r="I50" s="18">
        <f>SUM(J50:M50)</f>
        <v>40000</v>
      </c>
      <c r="J50" s="44"/>
      <c r="K50" s="137"/>
      <c r="L50" s="137"/>
      <c r="M50" s="44">
        <v>40000</v>
      </c>
      <c r="N50" s="287">
        <v>300000</v>
      </c>
      <c r="O50" s="308">
        <v>260000</v>
      </c>
    </row>
    <row r="51" spans="1:15" ht="17.25" customHeight="1" thickBot="1">
      <c r="A51" s="19"/>
      <c r="B51" s="68">
        <v>851</v>
      </c>
      <c r="C51" s="21"/>
      <c r="D51" s="65" t="s">
        <v>34</v>
      </c>
      <c r="E51" s="64"/>
      <c r="F51" s="64"/>
      <c r="G51" s="282">
        <f>H51+I51+O51+N51</f>
        <v>150000</v>
      </c>
      <c r="H51" s="314"/>
      <c r="I51" s="23">
        <f>I52</f>
        <v>150000</v>
      </c>
      <c r="J51" s="22">
        <f>SUM(J52)</f>
        <v>0</v>
      </c>
      <c r="K51" s="22">
        <f>SUM(K52)</f>
        <v>0</v>
      </c>
      <c r="L51" s="22">
        <f>SUM(L52)</f>
        <v>0</v>
      </c>
      <c r="M51" s="22">
        <f>SUM(M52)</f>
        <v>150000</v>
      </c>
      <c r="N51" s="315"/>
      <c r="O51" s="316"/>
    </row>
    <row r="52" spans="1:15" ht="52.5" customHeight="1" thickBot="1">
      <c r="A52" s="33">
        <v>31</v>
      </c>
      <c r="B52" s="34"/>
      <c r="C52" s="70">
        <v>85111</v>
      </c>
      <c r="D52" s="36" t="s">
        <v>94</v>
      </c>
      <c r="E52" s="70" t="s">
        <v>35</v>
      </c>
      <c r="F52" s="70">
        <v>2007</v>
      </c>
      <c r="G52" s="38">
        <f>H52+I52+O52+N52</f>
        <v>150000</v>
      </c>
      <c r="H52" s="285"/>
      <c r="I52" s="142">
        <f>SUM(J52:M52)</f>
        <v>150000</v>
      </c>
      <c r="J52" s="40"/>
      <c r="K52" s="317"/>
      <c r="L52" s="317"/>
      <c r="M52" s="40">
        <v>150000</v>
      </c>
      <c r="N52" s="318"/>
      <c r="O52" s="319"/>
    </row>
    <row r="53" spans="1:15" ht="12.75" customHeight="1" thickBot="1">
      <c r="A53" s="19"/>
      <c r="B53" s="68">
        <v>852</v>
      </c>
      <c r="C53" s="21"/>
      <c r="D53" s="65" t="s">
        <v>36</v>
      </c>
      <c r="E53" s="21"/>
      <c r="F53" s="73"/>
      <c r="G53" s="282">
        <f>H53+I53+O53</f>
        <v>10000</v>
      </c>
      <c r="H53" s="320">
        <f>SUM(H54:H54)</f>
        <v>0</v>
      </c>
      <c r="I53" s="23">
        <f>SUM(J53:M53)</f>
        <v>10000</v>
      </c>
      <c r="J53" s="74">
        <f>SUM(J54:J54)</f>
        <v>10000</v>
      </c>
      <c r="K53" s="82">
        <f>SUM(K54:K54)</f>
        <v>0</v>
      </c>
      <c r="L53" s="82"/>
      <c r="M53" s="82">
        <f>SUM(M54:M54)</f>
        <v>0</v>
      </c>
      <c r="N53" s="321"/>
      <c r="O53" s="316">
        <f>O54</f>
        <v>0</v>
      </c>
    </row>
    <row r="54" spans="1:15" ht="21" customHeight="1">
      <c r="A54" s="24">
        <v>32</v>
      </c>
      <c r="B54" s="25"/>
      <c r="C54" s="26">
        <v>85202</v>
      </c>
      <c r="D54" s="101" t="s">
        <v>95</v>
      </c>
      <c r="E54" s="26" t="s">
        <v>96</v>
      </c>
      <c r="F54" s="138">
        <v>2007</v>
      </c>
      <c r="G54" s="322">
        <f>H54+I54+O54</f>
        <v>10000</v>
      </c>
      <c r="H54" s="323"/>
      <c r="I54" s="75">
        <f>SUM(J54:M54)</f>
        <v>10000</v>
      </c>
      <c r="J54" s="139">
        <v>10000</v>
      </c>
      <c r="K54" s="69"/>
      <c r="L54" s="69"/>
      <c r="M54" s="69"/>
      <c r="N54" s="324"/>
      <c r="O54" s="313"/>
    </row>
    <row r="55" spans="1:15" ht="12.75" customHeight="1" thickBot="1">
      <c r="A55" s="76"/>
      <c r="B55" s="77">
        <v>853</v>
      </c>
      <c r="C55" s="83"/>
      <c r="D55" s="84" t="s">
        <v>37</v>
      </c>
      <c r="E55" s="83"/>
      <c r="F55" s="83"/>
      <c r="G55" s="325">
        <f aca="true" t="shared" si="11" ref="G55:M55">SUM(G56:G58)</f>
        <v>50000</v>
      </c>
      <c r="H55" s="85">
        <f t="shared" si="11"/>
        <v>0</v>
      </c>
      <c r="I55" s="85">
        <f t="shared" si="11"/>
        <v>50000</v>
      </c>
      <c r="J55" s="85">
        <f t="shared" si="11"/>
        <v>33500</v>
      </c>
      <c r="K55" s="85">
        <f t="shared" si="11"/>
        <v>0</v>
      </c>
      <c r="L55" s="85"/>
      <c r="M55" s="85">
        <f t="shared" si="11"/>
        <v>16500</v>
      </c>
      <c r="N55" s="326"/>
      <c r="O55" s="86">
        <f>SUM(O56:O58)</f>
        <v>0</v>
      </c>
    </row>
    <row r="56" spans="1:15" ht="18.75" customHeight="1">
      <c r="A56" s="24">
        <v>33</v>
      </c>
      <c r="B56" s="25"/>
      <c r="C56" s="26">
        <v>85333</v>
      </c>
      <c r="D56" s="63" t="s">
        <v>97</v>
      </c>
      <c r="E56" s="357" t="s">
        <v>38</v>
      </c>
      <c r="F56" s="358">
        <v>2007</v>
      </c>
      <c r="G56" s="38">
        <f>H56+I56+O56</f>
        <v>11500</v>
      </c>
      <c r="H56" s="293"/>
      <c r="I56" s="39">
        <f aca="true" t="shared" si="12" ref="I56:I61">SUM(J56:M56)</f>
        <v>11500</v>
      </c>
      <c r="J56" s="87"/>
      <c r="K56" s="38"/>
      <c r="L56" s="38"/>
      <c r="M56" s="87">
        <v>11500</v>
      </c>
      <c r="N56" s="327"/>
      <c r="O56" s="88"/>
    </row>
    <row r="57" spans="1:15" ht="21.75" customHeight="1">
      <c r="A57" s="11">
        <v>34</v>
      </c>
      <c r="B57" s="43"/>
      <c r="C57" s="13"/>
      <c r="D57" s="14" t="s">
        <v>98</v>
      </c>
      <c r="E57" s="357"/>
      <c r="F57" s="359"/>
      <c r="G57" s="38">
        <f>H57+I57+O57</f>
        <v>5000</v>
      </c>
      <c r="H57" s="44"/>
      <c r="I57" s="39">
        <f t="shared" si="12"/>
        <v>5000</v>
      </c>
      <c r="J57" s="44"/>
      <c r="K57" s="16"/>
      <c r="L57" s="16"/>
      <c r="M57" s="44">
        <v>5000</v>
      </c>
      <c r="N57" s="44"/>
      <c r="O57" s="45"/>
    </row>
    <row r="58" spans="1:15" ht="15.75" customHeight="1" thickBot="1">
      <c r="A58" s="76">
        <v>35</v>
      </c>
      <c r="B58" s="77"/>
      <c r="C58" s="78"/>
      <c r="D58" s="79" t="s">
        <v>99</v>
      </c>
      <c r="E58" s="357"/>
      <c r="F58" s="348"/>
      <c r="G58" s="38">
        <f>H58+I58+O58</f>
        <v>33500</v>
      </c>
      <c r="H58" s="285"/>
      <c r="I58" s="142">
        <f t="shared" si="12"/>
        <v>33500</v>
      </c>
      <c r="J58" s="40">
        <v>33500</v>
      </c>
      <c r="K58" s="41"/>
      <c r="L58" s="41"/>
      <c r="M58" s="40"/>
      <c r="N58" s="286"/>
      <c r="O58" s="42"/>
    </row>
    <row r="59" spans="1:15" ht="12" customHeight="1" thickBot="1">
      <c r="A59" s="19"/>
      <c r="B59" s="64">
        <v>854</v>
      </c>
      <c r="C59" s="21"/>
      <c r="D59" s="66" t="s">
        <v>39</v>
      </c>
      <c r="E59" s="20"/>
      <c r="F59" s="21"/>
      <c r="G59" s="282">
        <f>H59+I59+O59+N59</f>
        <v>4140136</v>
      </c>
      <c r="H59" s="314">
        <f>SUM(H60)</f>
        <v>0</v>
      </c>
      <c r="I59" s="23">
        <f t="shared" si="12"/>
        <v>110000</v>
      </c>
      <c r="J59" s="22">
        <f>SUM(J60:J61)</f>
        <v>0</v>
      </c>
      <c r="K59" s="22">
        <f>SUM(K60:K61)</f>
        <v>0</v>
      </c>
      <c r="L59" s="22"/>
      <c r="M59" s="22">
        <f>SUM(M60:M61)</f>
        <v>110000</v>
      </c>
      <c r="N59" s="22">
        <f>SUM(N60:N61)</f>
        <v>2050000</v>
      </c>
      <c r="O59" s="67">
        <f>SUM(O60:O61)</f>
        <v>1980136</v>
      </c>
    </row>
    <row r="60" spans="1:15" ht="30" customHeight="1">
      <c r="A60" s="24">
        <v>36</v>
      </c>
      <c r="B60" s="145"/>
      <c r="C60" s="26">
        <v>85403</v>
      </c>
      <c r="D60" s="36" t="s">
        <v>100</v>
      </c>
      <c r="E60" s="26" t="s">
        <v>40</v>
      </c>
      <c r="F60" s="70"/>
      <c r="G60" s="322">
        <f>H60+I60+O60+N60</f>
        <v>3540136</v>
      </c>
      <c r="H60" s="311"/>
      <c r="I60" s="75">
        <f t="shared" si="12"/>
        <v>60000</v>
      </c>
      <c r="J60" s="40"/>
      <c r="K60" s="89"/>
      <c r="L60" s="89"/>
      <c r="M60" s="40">
        <v>60000</v>
      </c>
      <c r="N60" s="286">
        <v>1700000</v>
      </c>
      <c r="O60" s="42">
        <v>1780136</v>
      </c>
    </row>
    <row r="61" spans="1:15" ht="21" customHeight="1">
      <c r="A61" s="11">
        <v>37</v>
      </c>
      <c r="B61" s="55"/>
      <c r="C61" s="13">
        <v>85410</v>
      </c>
      <c r="D61" s="14" t="s">
        <v>101</v>
      </c>
      <c r="E61" s="13" t="s">
        <v>65</v>
      </c>
      <c r="F61" s="13" t="s">
        <v>102</v>
      </c>
      <c r="G61" s="16">
        <f>H61+I61+O61+N61</f>
        <v>600000</v>
      </c>
      <c r="H61" s="290"/>
      <c r="I61" s="18">
        <f t="shared" si="12"/>
        <v>50000</v>
      </c>
      <c r="J61" s="44"/>
      <c r="K61" s="137"/>
      <c r="L61" s="137"/>
      <c r="M61" s="44">
        <v>50000</v>
      </c>
      <c r="N61" s="287">
        <v>350000</v>
      </c>
      <c r="O61" s="45">
        <v>200000</v>
      </c>
    </row>
    <row r="62" spans="1:15" ht="15.75" customHeight="1" thickBot="1">
      <c r="A62" s="349" t="s">
        <v>41</v>
      </c>
      <c r="B62" s="350"/>
      <c r="C62" s="350"/>
      <c r="D62" s="350"/>
      <c r="E62" s="350"/>
      <c r="F62" s="351"/>
      <c r="G62" s="90">
        <f>G12+G43+G45+G48+G53+G55+G59+G51</f>
        <v>16007760</v>
      </c>
      <c r="H62" s="90">
        <f>H12+H43+H45+H48+H53+H55+H59</f>
        <v>973156</v>
      </c>
      <c r="I62" s="90">
        <f aca="true" t="shared" si="13" ref="I62:O62">I12+I43+I45+I48+I53+I55+I59+I51</f>
        <v>4931692</v>
      </c>
      <c r="J62" s="90">
        <f t="shared" si="13"/>
        <v>776692</v>
      </c>
      <c r="K62" s="90">
        <f t="shared" si="13"/>
        <v>172500</v>
      </c>
      <c r="L62" s="90">
        <f t="shared" si="13"/>
        <v>2295000</v>
      </c>
      <c r="M62" s="90">
        <f t="shared" si="13"/>
        <v>1687500</v>
      </c>
      <c r="N62" s="90">
        <f t="shared" si="13"/>
        <v>7517776</v>
      </c>
      <c r="O62" s="91">
        <f t="shared" si="13"/>
        <v>2585136</v>
      </c>
    </row>
    <row r="63" ht="10.5" thickTop="1"/>
    <row r="64" spans="1:8" ht="9.75">
      <c r="A64" s="353"/>
      <c r="B64" s="353"/>
      <c r="C64" s="353"/>
      <c r="D64" s="353"/>
      <c r="E64" s="353"/>
      <c r="F64" s="96"/>
      <c r="G64" s="329"/>
      <c r="H64" s="96"/>
    </row>
    <row r="65" spans="1:15" ht="9.75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</row>
    <row r="66" spans="1:15" ht="19.5" customHeight="1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</row>
    <row r="67" spans="1:8" ht="9.75">
      <c r="A67" s="353"/>
      <c r="B67" s="353"/>
      <c r="C67" s="353"/>
      <c r="D67" s="353"/>
      <c r="E67" s="353"/>
      <c r="F67" s="353"/>
      <c r="G67" s="353"/>
      <c r="H67" s="96"/>
    </row>
    <row r="68" spans="1:8" ht="9.75">
      <c r="A68" s="97"/>
      <c r="B68" s="98"/>
      <c r="C68" s="98"/>
      <c r="D68" s="95"/>
      <c r="E68" s="98"/>
      <c r="F68" s="98"/>
      <c r="G68" s="329"/>
      <c r="H68" s="96"/>
    </row>
    <row r="69" spans="1:8" ht="9.75">
      <c r="A69" s="353"/>
      <c r="B69" s="353"/>
      <c r="C69" s="353"/>
      <c r="D69" s="353"/>
      <c r="E69" s="96"/>
      <c r="F69" s="96"/>
      <c r="G69" s="329"/>
      <c r="H69" s="96"/>
    </row>
    <row r="70" spans="1:8" ht="9.75">
      <c r="A70" s="354"/>
      <c r="B70" s="354"/>
      <c r="C70" s="354"/>
      <c r="D70" s="354"/>
      <c r="E70" s="354"/>
      <c r="F70" s="96"/>
      <c r="G70" s="329"/>
      <c r="H70" s="96"/>
    </row>
    <row r="71" spans="1:8" ht="9.75">
      <c r="A71" s="354"/>
      <c r="B71" s="354"/>
      <c r="C71" s="354"/>
      <c r="D71" s="354"/>
      <c r="E71" s="354"/>
      <c r="F71" s="96"/>
      <c r="G71" s="329"/>
      <c r="H71" s="96"/>
    </row>
    <row r="72" spans="1:8" ht="9.75">
      <c r="A72" s="353"/>
      <c r="B72" s="353"/>
      <c r="C72" s="353"/>
      <c r="D72" s="353"/>
      <c r="E72" s="353"/>
      <c r="F72" s="96"/>
      <c r="G72" s="329"/>
      <c r="H72" s="96"/>
    </row>
    <row r="73" spans="1:8" ht="9.75">
      <c r="A73" s="354"/>
      <c r="B73" s="354"/>
      <c r="C73" s="354"/>
      <c r="D73" s="354"/>
      <c r="E73" s="95"/>
      <c r="F73" s="96"/>
      <c r="G73" s="329"/>
      <c r="H73" s="96"/>
    </row>
    <row r="74" spans="1:8" ht="9.75">
      <c r="A74" s="353"/>
      <c r="B74" s="353"/>
      <c r="C74" s="353"/>
      <c r="D74" s="353"/>
      <c r="E74" s="353"/>
      <c r="F74" s="96"/>
      <c r="G74" s="329"/>
      <c r="H74" s="96"/>
    </row>
  </sheetData>
  <mergeCells count="38">
    <mergeCell ref="J1:O1"/>
    <mergeCell ref="E2:I2"/>
    <mergeCell ref="J2:O2"/>
    <mergeCell ref="E3:I3"/>
    <mergeCell ref="J3:O3"/>
    <mergeCell ref="E4:I4"/>
    <mergeCell ref="J4:O4"/>
    <mergeCell ref="A6:O6"/>
    <mergeCell ref="A7:A11"/>
    <mergeCell ref="B7:B11"/>
    <mergeCell ref="C7:C11"/>
    <mergeCell ref="D7:D11"/>
    <mergeCell ref="E7:E11"/>
    <mergeCell ref="F7:F11"/>
    <mergeCell ref="G7:G11"/>
    <mergeCell ref="H7:H11"/>
    <mergeCell ref="I7:O8"/>
    <mergeCell ref="I9:M9"/>
    <mergeCell ref="N9:N11"/>
    <mergeCell ref="O9:O11"/>
    <mergeCell ref="I10:I11"/>
    <mergeCell ref="J10:J11"/>
    <mergeCell ref="K10:K11"/>
    <mergeCell ref="L10:L11"/>
    <mergeCell ref="M10:M11"/>
    <mergeCell ref="E56:E58"/>
    <mergeCell ref="F56:F58"/>
    <mergeCell ref="A62:F62"/>
    <mergeCell ref="A64:E64"/>
    <mergeCell ref="A65:O65"/>
    <mergeCell ref="A66:O66"/>
    <mergeCell ref="A67:G67"/>
    <mergeCell ref="A69:D69"/>
    <mergeCell ref="A74:E74"/>
    <mergeCell ref="A70:E70"/>
    <mergeCell ref="A71:E71"/>
    <mergeCell ref="A72:E72"/>
    <mergeCell ref="A73:D7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H4" sqref="H4:K4"/>
    </sheetView>
  </sheetViews>
  <sheetFormatPr defaultColWidth="9.140625" defaultRowHeight="12.75"/>
  <cols>
    <col min="1" max="1" width="3.57421875" style="92" customWidth="1"/>
    <col min="2" max="2" width="3.57421875" style="8" customWidth="1"/>
    <col min="3" max="3" width="5.57421875" style="8" customWidth="1"/>
    <col min="4" max="4" width="64.28125" style="93" customWidth="1"/>
    <col min="5" max="5" width="13.140625" style="8" customWidth="1"/>
    <col min="6" max="6" width="8.28125" style="8" customWidth="1"/>
    <col min="7" max="7" width="10.28125" style="8" customWidth="1"/>
    <col min="8" max="8" width="7.8515625" style="8" customWidth="1"/>
    <col min="9" max="9" width="9.28125" style="94" customWidth="1"/>
    <col min="10" max="10" width="8.8515625" style="94" customWidth="1"/>
    <col min="11" max="11" width="9.421875" style="8" customWidth="1"/>
    <col min="12" max="16384" width="9.140625" style="8" customWidth="1"/>
  </cols>
  <sheetData>
    <row r="1" spans="1:11" ht="10.5">
      <c r="A1" s="1"/>
      <c r="B1" s="2"/>
      <c r="C1" s="3"/>
      <c r="D1" s="4"/>
      <c r="E1" s="5"/>
      <c r="F1" s="3"/>
      <c r="G1" s="7"/>
      <c r="H1" s="375" t="s">
        <v>54</v>
      </c>
      <c r="I1" s="375"/>
      <c r="J1" s="375"/>
      <c r="K1" s="375"/>
    </row>
    <row r="2" spans="1:11" ht="10.5">
      <c r="A2" s="1"/>
      <c r="B2" s="2"/>
      <c r="C2" s="3"/>
      <c r="D2" s="4"/>
      <c r="E2" s="360"/>
      <c r="F2" s="360"/>
      <c r="G2" s="360"/>
      <c r="H2" s="376" t="s">
        <v>180</v>
      </c>
      <c r="I2" s="376"/>
      <c r="J2" s="376"/>
      <c r="K2" s="376"/>
    </row>
    <row r="3" spans="1:11" ht="10.5">
      <c r="A3" s="1"/>
      <c r="B3" s="2"/>
      <c r="C3" s="3"/>
      <c r="D3" s="4"/>
      <c r="E3" s="360"/>
      <c r="F3" s="360"/>
      <c r="G3" s="360"/>
      <c r="H3" s="361" t="s">
        <v>0</v>
      </c>
      <c r="I3" s="361"/>
      <c r="J3" s="361"/>
      <c r="K3" s="361"/>
    </row>
    <row r="4" spans="1:11" ht="10.5">
      <c r="A4" s="1"/>
      <c r="B4" s="2"/>
      <c r="C4" s="3"/>
      <c r="D4" s="4"/>
      <c r="E4" s="360"/>
      <c r="F4" s="360"/>
      <c r="G4" s="360"/>
      <c r="H4" s="361" t="s">
        <v>181</v>
      </c>
      <c r="I4" s="361"/>
      <c r="J4" s="361"/>
      <c r="K4" s="361"/>
    </row>
    <row r="5" spans="1:11" ht="10.5">
      <c r="A5" s="1"/>
      <c r="B5" s="2"/>
      <c r="C5" s="3"/>
      <c r="D5" s="4"/>
      <c r="E5" s="9"/>
      <c r="F5" s="9"/>
      <c r="G5" s="7"/>
      <c r="H5" s="10"/>
      <c r="I5" s="6"/>
      <c r="J5" s="6"/>
      <c r="K5" s="10"/>
    </row>
    <row r="6" spans="1:11" ht="11.25" thickBot="1">
      <c r="A6" s="362" t="s">
        <v>66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</row>
    <row r="7" spans="1:11" ht="15" customHeight="1" thickTop="1">
      <c r="A7" s="385" t="s">
        <v>1</v>
      </c>
      <c r="B7" s="388" t="s">
        <v>2</v>
      </c>
      <c r="C7" s="388" t="s">
        <v>3</v>
      </c>
      <c r="D7" s="388" t="s">
        <v>4</v>
      </c>
      <c r="E7" s="383" t="s">
        <v>5</v>
      </c>
      <c r="F7" s="383" t="s">
        <v>6</v>
      </c>
      <c r="G7" s="377" t="s">
        <v>7</v>
      </c>
      <c r="H7" s="378"/>
      <c r="I7" s="378"/>
      <c r="J7" s="378"/>
      <c r="K7" s="379"/>
    </row>
    <row r="8" spans="1:11" ht="15" customHeight="1">
      <c r="A8" s="386"/>
      <c r="B8" s="359"/>
      <c r="C8" s="359"/>
      <c r="D8" s="359"/>
      <c r="E8" s="384"/>
      <c r="F8" s="384"/>
      <c r="G8" s="380">
        <v>2007</v>
      </c>
      <c r="H8" s="381"/>
      <c r="I8" s="381"/>
      <c r="J8" s="381"/>
      <c r="K8" s="382"/>
    </row>
    <row r="9" spans="1:11" ht="30" customHeight="1">
      <c r="A9" s="387"/>
      <c r="B9" s="389"/>
      <c r="C9" s="389"/>
      <c r="D9" s="389"/>
      <c r="E9" s="384"/>
      <c r="F9" s="384"/>
      <c r="G9" s="194" t="s">
        <v>67</v>
      </c>
      <c r="H9" s="195" t="s">
        <v>8</v>
      </c>
      <c r="I9" s="195" t="s">
        <v>68</v>
      </c>
      <c r="J9" s="195" t="s">
        <v>69</v>
      </c>
      <c r="K9" s="193" t="s">
        <v>9</v>
      </c>
    </row>
    <row r="10" spans="1:11" ht="18.75" customHeight="1" thickBot="1">
      <c r="A10" s="76"/>
      <c r="B10" s="198">
        <v>600</v>
      </c>
      <c r="C10" s="199">
        <v>60014</v>
      </c>
      <c r="D10" s="200" t="s">
        <v>10</v>
      </c>
      <c r="E10" s="151"/>
      <c r="F10" s="78"/>
      <c r="G10" s="201">
        <f>G11+G18+G29+G36</f>
        <v>1813720</v>
      </c>
      <c r="H10" s="201">
        <f>H11+H18+H29+H36</f>
        <v>722220</v>
      </c>
      <c r="I10" s="201">
        <f>I11+I18+I29+I36</f>
        <v>165500</v>
      </c>
      <c r="J10" s="201">
        <f>J11+J18+J29+J36</f>
        <v>0</v>
      </c>
      <c r="K10" s="202">
        <f>K11+K18+K29+K36</f>
        <v>926000</v>
      </c>
    </row>
    <row r="11" spans="1:11" ht="19.5" customHeight="1">
      <c r="A11" s="24"/>
      <c r="B11" s="25"/>
      <c r="C11" s="26"/>
      <c r="D11" s="27" t="s">
        <v>11</v>
      </c>
      <c r="E11" s="28"/>
      <c r="F11" s="29"/>
      <c r="G11" s="31">
        <f aca="true" t="shared" si="0" ref="G11:G17">SUM(H11:K11)</f>
        <v>435106</v>
      </c>
      <c r="H11" s="30">
        <f>SUM(H12:H17)</f>
        <v>229806</v>
      </c>
      <c r="I11" s="30">
        <f>SUM(I12:I17)</f>
        <v>55500</v>
      </c>
      <c r="J11" s="30">
        <f>SUM(J12:J17)</f>
        <v>0</v>
      </c>
      <c r="K11" s="32">
        <f>SUM(K12:K17)</f>
        <v>149800</v>
      </c>
    </row>
    <row r="12" spans="1:11" ht="18.75" customHeight="1">
      <c r="A12" s="33">
        <v>1</v>
      </c>
      <c r="B12" s="34"/>
      <c r="C12" s="35"/>
      <c r="D12" s="14" t="s">
        <v>13</v>
      </c>
      <c r="E12" s="15" t="s">
        <v>12</v>
      </c>
      <c r="F12" s="17" t="s">
        <v>16</v>
      </c>
      <c r="G12" s="39">
        <f t="shared" si="0"/>
        <v>47248</v>
      </c>
      <c r="H12" s="40">
        <v>47248</v>
      </c>
      <c r="I12" s="41"/>
      <c r="J12" s="41"/>
      <c r="K12" s="42"/>
    </row>
    <row r="13" spans="1:11" ht="15.75" customHeight="1">
      <c r="A13" s="11">
        <v>2</v>
      </c>
      <c r="B13" s="43"/>
      <c r="C13" s="13"/>
      <c r="D13" s="36" t="s">
        <v>15</v>
      </c>
      <c r="E13" s="15" t="s">
        <v>12</v>
      </c>
      <c r="F13" s="17" t="s">
        <v>16</v>
      </c>
      <c r="G13" s="39">
        <f t="shared" si="0"/>
        <v>89800</v>
      </c>
      <c r="H13" s="44"/>
      <c r="I13" s="16"/>
      <c r="J13" s="16"/>
      <c r="K13" s="45">
        <v>89800</v>
      </c>
    </row>
    <row r="14" spans="1:11" ht="15.75" customHeight="1">
      <c r="A14" s="11">
        <v>3</v>
      </c>
      <c r="B14" s="46"/>
      <c r="C14" s="13"/>
      <c r="D14" s="14" t="s">
        <v>42</v>
      </c>
      <c r="E14" s="15" t="s">
        <v>12</v>
      </c>
      <c r="F14" s="17" t="s">
        <v>16</v>
      </c>
      <c r="G14" s="39">
        <f t="shared" si="0"/>
        <v>127058</v>
      </c>
      <c r="H14" s="49">
        <v>127058</v>
      </c>
      <c r="I14" s="50"/>
      <c r="J14" s="50"/>
      <c r="K14" s="51"/>
    </row>
    <row r="15" spans="1:11" ht="19.5" customHeight="1">
      <c r="A15" s="11">
        <v>4</v>
      </c>
      <c r="B15" s="46"/>
      <c r="C15" s="13"/>
      <c r="D15" s="14" t="s">
        <v>70</v>
      </c>
      <c r="E15" s="15" t="s">
        <v>12</v>
      </c>
      <c r="F15" s="17">
        <v>2007</v>
      </c>
      <c r="G15" s="39">
        <f t="shared" si="0"/>
        <v>30000</v>
      </c>
      <c r="H15" s="49"/>
      <c r="I15" s="50"/>
      <c r="J15" s="50"/>
      <c r="K15" s="51">
        <v>30000</v>
      </c>
    </row>
    <row r="16" spans="1:11" ht="18" customHeight="1">
      <c r="A16" s="11">
        <v>5</v>
      </c>
      <c r="B16" s="46"/>
      <c r="C16" s="13"/>
      <c r="D16" s="14" t="s">
        <v>71</v>
      </c>
      <c r="E16" s="15" t="s">
        <v>12</v>
      </c>
      <c r="F16" s="17" t="s">
        <v>72</v>
      </c>
      <c r="G16" s="39">
        <f t="shared" si="0"/>
        <v>30000</v>
      </c>
      <c r="H16" s="49"/>
      <c r="I16" s="50"/>
      <c r="J16" s="50"/>
      <c r="K16" s="51">
        <v>30000</v>
      </c>
    </row>
    <row r="17" spans="1:11" ht="18" customHeight="1">
      <c r="A17" s="11" t="s">
        <v>73</v>
      </c>
      <c r="B17" s="46"/>
      <c r="C17" s="13"/>
      <c r="D17" s="14" t="s">
        <v>74</v>
      </c>
      <c r="E17" s="15" t="s">
        <v>12</v>
      </c>
      <c r="F17" s="17">
        <v>2007</v>
      </c>
      <c r="G17" s="39">
        <f t="shared" si="0"/>
        <v>111000</v>
      </c>
      <c r="H17" s="49">
        <v>55500</v>
      </c>
      <c r="I17" s="50">
        <v>55500</v>
      </c>
      <c r="J17" s="50"/>
      <c r="K17" s="51"/>
    </row>
    <row r="18" spans="1:11" ht="16.5" customHeight="1">
      <c r="A18" s="11"/>
      <c r="B18" s="43"/>
      <c r="C18" s="13"/>
      <c r="D18" s="56" t="s">
        <v>17</v>
      </c>
      <c r="E18" s="57"/>
      <c r="F18" s="58"/>
      <c r="G18" s="18">
        <f>SUM(G19:G28)</f>
        <v>703042</v>
      </c>
      <c r="H18" s="60">
        <f>SUM(H19:H28)</f>
        <v>480342</v>
      </c>
      <c r="I18" s="60">
        <f>SUM(I19:I28)</f>
        <v>0</v>
      </c>
      <c r="J18" s="60">
        <f>SUM(J19:J28)</f>
        <v>0</v>
      </c>
      <c r="K18" s="61">
        <f>SUM(K19:K28)</f>
        <v>222700</v>
      </c>
    </row>
    <row r="19" spans="1:11" ht="17.25" customHeight="1">
      <c r="A19" s="11">
        <v>6</v>
      </c>
      <c r="B19" s="55"/>
      <c r="C19" s="13"/>
      <c r="D19" s="14" t="s">
        <v>18</v>
      </c>
      <c r="E19" s="15" t="s">
        <v>12</v>
      </c>
      <c r="F19" s="17" t="s">
        <v>27</v>
      </c>
      <c r="G19" s="44">
        <f aca="true" t="shared" si="1" ref="G19:G28">SUM(H19:K19)</f>
        <v>147537</v>
      </c>
      <c r="H19" s="140">
        <v>21937</v>
      </c>
      <c r="I19" s="16"/>
      <c r="J19" s="16"/>
      <c r="K19" s="45">
        <v>125600</v>
      </c>
    </row>
    <row r="20" spans="1:11" ht="17.25" customHeight="1">
      <c r="A20" s="11">
        <v>7</v>
      </c>
      <c r="B20" s="55"/>
      <c r="C20" s="13"/>
      <c r="D20" s="14" t="s">
        <v>58</v>
      </c>
      <c r="E20" s="15" t="s">
        <v>12</v>
      </c>
      <c r="F20" s="17" t="s">
        <v>14</v>
      </c>
      <c r="G20" s="44">
        <f t="shared" si="1"/>
        <v>153044</v>
      </c>
      <c r="H20" s="140">
        <v>153044</v>
      </c>
      <c r="I20" s="16"/>
      <c r="J20" s="16"/>
      <c r="K20" s="45"/>
    </row>
    <row r="21" spans="1:11" ht="17.25" customHeight="1">
      <c r="A21" s="11">
        <v>8</v>
      </c>
      <c r="B21" s="55"/>
      <c r="C21" s="13"/>
      <c r="D21" s="14" t="s">
        <v>57</v>
      </c>
      <c r="E21" s="15" t="s">
        <v>12</v>
      </c>
      <c r="F21" s="13" t="s">
        <v>27</v>
      </c>
      <c r="G21" s="44">
        <f t="shared" si="1"/>
        <v>88604</v>
      </c>
      <c r="H21" s="44">
        <v>88604</v>
      </c>
      <c r="I21" s="16"/>
      <c r="J21" s="16"/>
      <c r="K21" s="45"/>
    </row>
    <row r="22" spans="1:11" ht="17.25" customHeight="1">
      <c r="A22" s="11">
        <v>9</v>
      </c>
      <c r="B22" s="55"/>
      <c r="C22" s="13"/>
      <c r="D22" s="14" t="s">
        <v>56</v>
      </c>
      <c r="E22" s="15" t="s">
        <v>12</v>
      </c>
      <c r="F22" s="17" t="s">
        <v>60</v>
      </c>
      <c r="G22" s="44">
        <f t="shared" si="1"/>
        <v>40224</v>
      </c>
      <c r="H22" s="44">
        <v>40224</v>
      </c>
      <c r="I22" s="16"/>
      <c r="J22" s="16"/>
      <c r="K22" s="45"/>
    </row>
    <row r="23" spans="1:11" ht="17.25" customHeight="1">
      <c r="A23" s="11">
        <v>10</v>
      </c>
      <c r="B23" s="43"/>
      <c r="C23" s="13"/>
      <c r="D23" s="14" t="s">
        <v>19</v>
      </c>
      <c r="E23" s="15" t="s">
        <v>12</v>
      </c>
      <c r="F23" s="17" t="s">
        <v>16</v>
      </c>
      <c r="G23" s="44">
        <f t="shared" si="1"/>
        <v>43700</v>
      </c>
      <c r="H23" s="44"/>
      <c r="I23" s="16"/>
      <c r="J23" s="16"/>
      <c r="K23" s="45">
        <v>43700</v>
      </c>
    </row>
    <row r="24" spans="1:11" ht="21.75" customHeight="1">
      <c r="A24" s="11">
        <v>11</v>
      </c>
      <c r="B24" s="43"/>
      <c r="C24" s="13"/>
      <c r="D24" s="14" t="s">
        <v>20</v>
      </c>
      <c r="E24" s="15" t="s">
        <v>12</v>
      </c>
      <c r="F24" s="17" t="s">
        <v>16</v>
      </c>
      <c r="G24" s="44">
        <f t="shared" si="1"/>
        <v>59376</v>
      </c>
      <c r="H24" s="44">
        <v>59376</v>
      </c>
      <c r="I24" s="16"/>
      <c r="J24" s="16"/>
      <c r="K24" s="45"/>
    </row>
    <row r="25" spans="1:11" ht="17.25" customHeight="1">
      <c r="A25" s="11">
        <v>12</v>
      </c>
      <c r="B25" s="43"/>
      <c r="C25" s="13"/>
      <c r="D25" s="14" t="s">
        <v>21</v>
      </c>
      <c r="E25" s="15" t="s">
        <v>12</v>
      </c>
      <c r="F25" s="17" t="s">
        <v>60</v>
      </c>
      <c r="G25" s="44">
        <f t="shared" si="1"/>
        <v>82749</v>
      </c>
      <c r="H25" s="44">
        <v>82749</v>
      </c>
      <c r="I25" s="16"/>
      <c r="J25" s="16"/>
      <c r="K25" s="45"/>
    </row>
    <row r="26" spans="1:11" ht="17.25" customHeight="1">
      <c r="A26" s="11">
        <v>13</v>
      </c>
      <c r="B26" s="43"/>
      <c r="C26" s="13"/>
      <c r="D26" s="14" t="s">
        <v>22</v>
      </c>
      <c r="E26" s="15" t="s">
        <v>12</v>
      </c>
      <c r="F26" s="17" t="s">
        <v>14</v>
      </c>
      <c r="G26" s="44">
        <f t="shared" si="1"/>
        <v>25875</v>
      </c>
      <c r="H26" s="44"/>
      <c r="I26" s="16"/>
      <c r="J26" s="16"/>
      <c r="K26" s="45">
        <v>25875</v>
      </c>
    </row>
    <row r="27" spans="1:11" ht="18" customHeight="1">
      <c r="A27" s="11">
        <v>14</v>
      </c>
      <c r="B27" s="43"/>
      <c r="C27" s="13"/>
      <c r="D27" s="14" t="s">
        <v>23</v>
      </c>
      <c r="E27" s="15" t="s">
        <v>12</v>
      </c>
      <c r="F27" s="17" t="s">
        <v>14</v>
      </c>
      <c r="G27" s="44">
        <f t="shared" si="1"/>
        <v>27525</v>
      </c>
      <c r="H27" s="44"/>
      <c r="I27" s="16"/>
      <c r="J27" s="16"/>
      <c r="K27" s="45">
        <v>27525</v>
      </c>
    </row>
    <row r="28" spans="1:11" ht="18" customHeight="1">
      <c r="A28" s="11">
        <v>15</v>
      </c>
      <c r="B28" s="43"/>
      <c r="C28" s="13"/>
      <c r="D28" s="14" t="s">
        <v>24</v>
      </c>
      <c r="E28" s="15" t="s">
        <v>12</v>
      </c>
      <c r="F28" s="17" t="s">
        <v>14</v>
      </c>
      <c r="G28" s="44">
        <f t="shared" si="1"/>
        <v>34408</v>
      </c>
      <c r="H28" s="44">
        <v>34408</v>
      </c>
      <c r="I28" s="16"/>
      <c r="J28" s="16"/>
      <c r="K28" s="45"/>
    </row>
    <row r="29" spans="1:11" ht="12.75" customHeight="1">
      <c r="A29" s="11"/>
      <c r="B29" s="43"/>
      <c r="C29" s="13"/>
      <c r="D29" s="56" t="s">
        <v>25</v>
      </c>
      <c r="E29" s="15"/>
      <c r="F29" s="17"/>
      <c r="G29" s="163">
        <f>SUM(G30:G35)</f>
        <v>463072</v>
      </c>
      <c r="H29" s="163">
        <f>SUM(H30:H35)</f>
        <v>12072</v>
      </c>
      <c r="I29" s="163">
        <f>SUM(I30:I35)</f>
        <v>110000</v>
      </c>
      <c r="J29" s="163">
        <f>SUM(J30:J35)</f>
        <v>0</v>
      </c>
      <c r="K29" s="164">
        <f>SUM(K30:K35)</f>
        <v>341000</v>
      </c>
    </row>
    <row r="30" spans="1:11" ht="21" customHeight="1">
      <c r="A30" s="11">
        <v>16</v>
      </c>
      <c r="B30" s="43"/>
      <c r="C30" s="13"/>
      <c r="D30" s="14" t="s">
        <v>75</v>
      </c>
      <c r="E30" s="15" t="s">
        <v>12</v>
      </c>
      <c r="F30" s="17" t="s">
        <v>16</v>
      </c>
      <c r="G30" s="18">
        <f>SUM(H30:K30)</f>
        <v>100000</v>
      </c>
      <c r="H30" s="44"/>
      <c r="I30" s="16"/>
      <c r="J30" s="16"/>
      <c r="K30" s="45">
        <v>100000</v>
      </c>
    </row>
    <row r="31" spans="1:11" ht="25.5" customHeight="1">
      <c r="A31" s="11">
        <v>17</v>
      </c>
      <c r="B31" s="43"/>
      <c r="C31" s="13"/>
      <c r="D31" s="14" t="s">
        <v>61</v>
      </c>
      <c r="E31" s="15" t="s">
        <v>12</v>
      </c>
      <c r="F31" s="17" t="s">
        <v>16</v>
      </c>
      <c r="G31" s="18">
        <f>SUM(H31:K31)</f>
        <v>12000</v>
      </c>
      <c r="H31" s="44"/>
      <c r="I31" s="16"/>
      <c r="J31" s="16"/>
      <c r="K31" s="45">
        <v>12000</v>
      </c>
    </row>
    <row r="32" spans="1:11" ht="24.75" customHeight="1">
      <c r="A32" s="11">
        <v>18</v>
      </c>
      <c r="B32" s="43"/>
      <c r="C32" s="13"/>
      <c r="D32" s="14" t="s">
        <v>26</v>
      </c>
      <c r="E32" s="15" t="s">
        <v>12</v>
      </c>
      <c r="F32" s="17" t="s">
        <v>16</v>
      </c>
      <c r="G32" s="18">
        <f>SUM(H32:K32)</f>
        <v>26072</v>
      </c>
      <c r="H32" s="44">
        <v>12072</v>
      </c>
      <c r="I32" s="16"/>
      <c r="J32" s="16"/>
      <c r="K32" s="45">
        <v>14000</v>
      </c>
    </row>
    <row r="33" spans="1:11" ht="18.75" customHeight="1">
      <c r="A33" s="53">
        <v>19</v>
      </c>
      <c r="B33" s="46"/>
      <c r="C33" s="35"/>
      <c r="D33" s="63" t="s">
        <v>76</v>
      </c>
      <c r="E33" s="15" t="s">
        <v>12</v>
      </c>
      <c r="F33" s="162" t="s">
        <v>77</v>
      </c>
      <c r="G33" s="18">
        <f aca="true" t="shared" si="2" ref="G33:G40">SUM(H33:K33)</f>
        <v>20000</v>
      </c>
      <c r="H33" s="87"/>
      <c r="I33" s="38"/>
      <c r="J33" s="38"/>
      <c r="K33" s="88">
        <v>20000</v>
      </c>
    </row>
    <row r="34" spans="1:11" ht="17.25" customHeight="1">
      <c r="A34" s="53">
        <v>20</v>
      </c>
      <c r="B34" s="46"/>
      <c r="C34" s="35"/>
      <c r="D34" s="63" t="s">
        <v>78</v>
      </c>
      <c r="E34" s="15" t="s">
        <v>12</v>
      </c>
      <c r="F34" s="162">
        <v>2007</v>
      </c>
      <c r="G34" s="18">
        <f t="shared" si="2"/>
        <v>220000</v>
      </c>
      <c r="H34" s="87"/>
      <c r="I34" s="38">
        <v>110000</v>
      </c>
      <c r="J34" s="38"/>
      <c r="K34" s="88">
        <v>110000</v>
      </c>
    </row>
    <row r="35" spans="1:11" ht="14.25" customHeight="1">
      <c r="A35" s="53">
        <v>21</v>
      </c>
      <c r="B35" s="46"/>
      <c r="C35" s="35"/>
      <c r="D35" s="63" t="s">
        <v>79</v>
      </c>
      <c r="E35" s="15" t="s">
        <v>12</v>
      </c>
      <c r="F35" s="162">
        <v>2007</v>
      </c>
      <c r="G35" s="18">
        <f t="shared" si="2"/>
        <v>85000</v>
      </c>
      <c r="H35" s="87"/>
      <c r="I35" s="38"/>
      <c r="J35" s="38"/>
      <c r="K35" s="88">
        <v>85000</v>
      </c>
    </row>
    <row r="36" spans="1:11" ht="14.25" customHeight="1">
      <c r="A36" s="53"/>
      <c r="B36" s="46"/>
      <c r="C36" s="35"/>
      <c r="D36" s="165" t="s">
        <v>28</v>
      </c>
      <c r="E36" s="166"/>
      <c r="F36" s="167"/>
      <c r="G36" s="168">
        <f>SUM(G37:G40)</f>
        <v>212500</v>
      </c>
      <c r="H36" s="168">
        <f>SUM(H37:H40)</f>
        <v>0</v>
      </c>
      <c r="I36" s="168">
        <f>SUM(I37:I40)</f>
        <v>0</v>
      </c>
      <c r="J36" s="168">
        <f>SUM(J37:J40)</f>
        <v>0</v>
      </c>
      <c r="K36" s="169">
        <f>SUM(K37:K40)</f>
        <v>212500</v>
      </c>
    </row>
    <row r="37" spans="1:11" ht="16.5" customHeight="1">
      <c r="A37" s="53">
        <v>22</v>
      </c>
      <c r="B37" s="46"/>
      <c r="C37" s="35"/>
      <c r="D37" s="63" t="s">
        <v>80</v>
      </c>
      <c r="E37" s="63" t="s">
        <v>81</v>
      </c>
      <c r="F37" s="167">
        <v>2007</v>
      </c>
      <c r="G37" s="18">
        <f t="shared" si="2"/>
        <v>90000</v>
      </c>
      <c r="H37" s="170"/>
      <c r="I37" s="171"/>
      <c r="J37" s="171"/>
      <c r="K37" s="172">
        <v>90000</v>
      </c>
    </row>
    <row r="38" spans="1:11" ht="18.75" customHeight="1">
      <c r="A38" s="11">
        <v>23</v>
      </c>
      <c r="B38" s="43"/>
      <c r="C38" s="13"/>
      <c r="D38" s="14" t="s">
        <v>82</v>
      </c>
      <c r="E38" s="14" t="s">
        <v>83</v>
      </c>
      <c r="F38" s="173">
        <v>2007</v>
      </c>
      <c r="G38" s="18">
        <f t="shared" si="2"/>
        <v>63500</v>
      </c>
      <c r="H38" s="60"/>
      <c r="I38" s="59"/>
      <c r="J38" s="59"/>
      <c r="K38" s="61">
        <v>63500</v>
      </c>
    </row>
    <row r="39" spans="1:11" ht="16.5" customHeight="1">
      <c r="A39" s="11">
        <v>24</v>
      </c>
      <c r="B39" s="43"/>
      <c r="C39" s="13"/>
      <c r="D39" s="14" t="s">
        <v>84</v>
      </c>
      <c r="E39" s="14" t="s">
        <v>85</v>
      </c>
      <c r="F39" s="173">
        <v>2007</v>
      </c>
      <c r="G39" s="18">
        <f t="shared" si="2"/>
        <v>49000</v>
      </c>
      <c r="H39" s="60"/>
      <c r="I39" s="59"/>
      <c r="J39" s="59"/>
      <c r="K39" s="61">
        <v>49000</v>
      </c>
    </row>
    <row r="40" spans="1:11" ht="17.25" customHeight="1" thickBot="1">
      <c r="A40" s="53">
        <v>25</v>
      </c>
      <c r="B40" s="46"/>
      <c r="C40" s="35"/>
      <c r="D40" s="63" t="s">
        <v>86</v>
      </c>
      <c r="E40" s="63" t="s">
        <v>86</v>
      </c>
      <c r="F40" s="167">
        <v>2007</v>
      </c>
      <c r="G40" s="18">
        <f t="shared" si="2"/>
        <v>10000</v>
      </c>
      <c r="H40" s="170"/>
      <c r="I40" s="171"/>
      <c r="J40" s="171"/>
      <c r="K40" s="172">
        <v>10000</v>
      </c>
    </row>
    <row r="41" spans="1:11" ht="16.5" customHeight="1">
      <c r="A41" s="24"/>
      <c r="B41" s="145">
        <v>710</v>
      </c>
      <c r="C41" s="145"/>
      <c r="D41" s="146" t="s">
        <v>29</v>
      </c>
      <c r="E41" s="147"/>
      <c r="F41" s="145"/>
      <c r="G41" s="148">
        <f>SUM(G42)</f>
        <v>7000</v>
      </c>
      <c r="H41" s="103">
        <f>SUM(H42)</f>
        <v>0</v>
      </c>
      <c r="I41" s="103">
        <f>SUM(I42)</f>
        <v>7000</v>
      </c>
      <c r="J41" s="103"/>
      <c r="K41" s="149">
        <f>SUM(K42)</f>
        <v>0</v>
      </c>
    </row>
    <row r="42" spans="1:11" ht="12.75" customHeight="1" thickBot="1">
      <c r="A42" s="76">
        <v>26</v>
      </c>
      <c r="B42" s="150"/>
      <c r="C42" s="78">
        <v>71015</v>
      </c>
      <c r="D42" s="79" t="s">
        <v>30</v>
      </c>
      <c r="E42" s="151" t="s">
        <v>31</v>
      </c>
      <c r="F42" s="78">
        <v>2007</v>
      </c>
      <c r="G42" s="80">
        <f>SUM(H42:K42)</f>
        <v>7000</v>
      </c>
      <c r="H42" s="81"/>
      <c r="I42" s="81">
        <v>7000</v>
      </c>
      <c r="J42" s="81"/>
      <c r="K42" s="174"/>
    </row>
    <row r="43" spans="1:11" ht="14.25" customHeight="1" thickBot="1">
      <c r="A43" s="19"/>
      <c r="B43" s="68">
        <v>750</v>
      </c>
      <c r="C43" s="64"/>
      <c r="D43" s="65" t="s">
        <v>32</v>
      </c>
      <c r="E43" s="66"/>
      <c r="F43" s="64"/>
      <c r="G43" s="23">
        <f>SUM(H43:K43)</f>
        <v>2710972</v>
      </c>
      <c r="H43" s="22">
        <f>SUM(H44:H45)</f>
        <v>10972</v>
      </c>
      <c r="I43" s="22">
        <f>SUM(I44:I45)</f>
        <v>0</v>
      </c>
      <c r="J43" s="22">
        <f>SUM(J44:J45)</f>
        <v>2295000</v>
      </c>
      <c r="K43" s="67">
        <f>SUM(K44:K45)</f>
        <v>405000</v>
      </c>
    </row>
    <row r="44" spans="1:11" ht="31.5" customHeight="1">
      <c r="A44" s="11">
        <v>27</v>
      </c>
      <c r="B44" s="12"/>
      <c r="C44" s="13">
        <v>75020</v>
      </c>
      <c r="D44" s="14" t="s">
        <v>87</v>
      </c>
      <c r="E44" s="13" t="s">
        <v>12</v>
      </c>
      <c r="F44" s="13" t="s">
        <v>88</v>
      </c>
      <c r="G44" s="18">
        <f>SUM(H44:K44)</f>
        <v>2700000</v>
      </c>
      <c r="H44" s="62"/>
      <c r="I44" s="62"/>
      <c r="J44" s="62">
        <v>2295000</v>
      </c>
      <c r="K44" s="175">
        <v>405000</v>
      </c>
    </row>
    <row r="45" spans="1:11" ht="17.25" customHeight="1" thickBot="1">
      <c r="A45" s="54">
        <v>28</v>
      </c>
      <c r="B45" s="71"/>
      <c r="C45" s="48">
        <v>75020</v>
      </c>
      <c r="D45" s="47" t="s">
        <v>89</v>
      </c>
      <c r="E45" s="13" t="s">
        <v>12</v>
      </c>
      <c r="F45" s="48">
        <v>2007</v>
      </c>
      <c r="G45" s="52">
        <f>SUM(H45:K45)</f>
        <v>10972</v>
      </c>
      <c r="H45" s="49">
        <v>10972</v>
      </c>
      <c r="I45" s="72"/>
      <c r="J45" s="72"/>
      <c r="K45" s="176"/>
    </row>
    <row r="46" spans="1:11" ht="12.75" customHeight="1" thickBot="1">
      <c r="A46" s="19"/>
      <c r="B46" s="64">
        <v>801</v>
      </c>
      <c r="C46" s="21"/>
      <c r="D46" s="65" t="s">
        <v>33</v>
      </c>
      <c r="E46" s="64"/>
      <c r="F46" s="64"/>
      <c r="G46" s="23">
        <f>SUM(G47:G48)</f>
        <v>80000</v>
      </c>
      <c r="H46" s="22">
        <f>SUM(H47:H48)</f>
        <v>0</v>
      </c>
      <c r="I46" s="22">
        <f>SUM(I47:I48)</f>
        <v>0</v>
      </c>
      <c r="J46" s="22"/>
      <c r="K46" s="67">
        <f>SUM(K47:K48)</f>
        <v>80000</v>
      </c>
    </row>
    <row r="47" spans="1:11" ht="19.5" customHeight="1">
      <c r="A47" s="24">
        <v>29</v>
      </c>
      <c r="B47" s="25"/>
      <c r="C47" s="26">
        <v>80130</v>
      </c>
      <c r="D47" s="101" t="s">
        <v>90</v>
      </c>
      <c r="E47" s="26" t="s">
        <v>91</v>
      </c>
      <c r="F47" s="26" t="s">
        <v>92</v>
      </c>
      <c r="G47" s="75">
        <f>SUM(H47:K47)</f>
        <v>40000</v>
      </c>
      <c r="H47" s="102"/>
      <c r="I47" s="103"/>
      <c r="J47" s="103"/>
      <c r="K47" s="177">
        <v>40000</v>
      </c>
    </row>
    <row r="48" spans="1:11" ht="19.5" customHeight="1" thickBot="1">
      <c r="A48" s="11">
        <v>30</v>
      </c>
      <c r="B48" s="43"/>
      <c r="C48" s="13">
        <v>80120</v>
      </c>
      <c r="D48" s="14" t="s">
        <v>93</v>
      </c>
      <c r="E48" s="13" t="s">
        <v>59</v>
      </c>
      <c r="F48" s="13" t="s">
        <v>77</v>
      </c>
      <c r="G48" s="18">
        <f>SUM(H48:K48)</f>
        <v>40000</v>
      </c>
      <c r="H48" s="44"/>
      <c r="I48" s="137"/>
      <c r="J48" s="137"/>
      <c r="K48" s="45">
        <v>40000</v>
      </c>
    </row>
    <row r="49" spans="1:11" ht="15" customHeight="1">
      <c r="A49" s="24"/>
      <c r="B49" s="25">
        <v>851</v>
      </c>
      <c r="C49" s="26"/>
      <c r="D49" s="146" t="s">
        <v>34</v>
      </c>
      <c r="E49" s="145"/>
      <c r="F49" s="145"/>
      <c r="G49" s="148">
        <f>G50</f>
        <v>150000</v>
      </c>
      <c r="H49" s="103">
        <f>SUM(H50)</f>
        <v>0</v>
      </c>
      <c r="I49" s="103">
        <f>SUM(I50)</f>
        <v>0</v>
      </c>
      <c r="J49" s="103">
        <f>SUM(J50)</f>
        <v>0</v>
      </c>
      <c r="K49" s="149">
        <f>SUM(K50)</f>
        <v>150000</v>
      </c>
    </row>
    <row r="50" spans="1:11" ht="25.5" customHeight="1" thickBot="1">
      <c r="A50" s="76">
        <v>31</v>
      </c>
      <c r="B50" s="77"/>
      <c r="C50" s="78">
        <v>85111</v>
      </c>
      <c r="D50" s="79" t="s">
        <v>94</v>
      </c>
      <c r="E50" s="78" t="s">
        <v>35</v>
      </c>
      <c r="F50" s="78">
        <v>2007</v>
      </c>
      <c r="G50" s="80">
        <f>SUM(H50:K50)</f>
        <v>150000</v>
      </c>
      <c r="H50" s="104"/>
      <c r="I50" s="85"/>
      <c r="J50" s="85"/>
      <c r="K50" s="178">
        <v>150000</v>
      </c>
    </row>
    <row r="51" spans="1:11" ht="12.75" customHeight="1" thickBot="1">
      <c r="A51" s="19"/>
      <c r="B51" s="68">
        <v>852</v>
      </c>
      <c r="C51" s="21"/>
      <c r="D51" s="65" t="s">
        <v>36</v>
      </c>
      <c r="E51" s="21"/>
      <c r="F51" s="73"/>
      <c r="G51" s="23">
        <f>SUM(H51:K51)</f>
        <v>10000</v>
      </c>
      <c r="H51" s="74">
        <f>SUM(H52:H52)</f>
        <v>10000</v>
      </c>
      <c r="I51" s="82">
        <f>SUM(I52:I52)</f>
        <v>0</v>
      </c>
      <c r="J51" s="82"/>
      <c r="K51" s="179">
        <f>SUM(K52:K52)</f>
        <v>0</v>
      </c>
    </row>
    <row r="52" spans="1:11" ht="15.75" customHeight="1">
      <c r="A52" s="24">
        <v>32</v>
      </c>
      <c r="B52" s="25"/>
      <c r="C52" s="26">
        <v>85202</v>
      </c>
      <c r="D52" s="101" t="s">
        <v>95</v>
      </c>
      <c r="E52" s="26" t="s">
        <v>96</v>
      </c>
      <c r="F52" s="138">
        <v>2007</v>
      </c>
      <c r="G52" s="75">
        <f>SUM(H52:K52)</f>
        <v>10000</v>
      </c>
      <c r="H52" s="139">
        <v>10000</v>
      </c>
      <c r="I52" s="69"/>
      <c r="J52" s="69"/>
      <c r="K52" s="180"/>
    </row>
    <row r="53" spans="1:11" ht="12.75" customHeight="1" thickBot="1">
      <c r="A53" s="76"/>
      <c r="B53" s="77">
        <v>853</v>
      </c>
      <c r="C53" s="83"/>
      <c r="D53" s="84" t="s">
        <v>37</v>
      </c>
      <c r="E53" s="83"/>
      <c r="F53" s="83"/>
      <c r="G53" s="85">
        <f>SUM(G54:G56)</f>
        <v>50000</v>
      </c>
      <c r="H53" s="85">
        <f>SUM(H54:H56)</f>
        <v>33500</v>
      </c>
      <c r="I53" s="85">
        <f>SUM(I54:I56)</f>
        <v>0</v>
      </c>
      <c r="J53" s="85"/>
      <c r="K53" s="86">
        <f>SUM(K54:K56)</f>
        <v>16500</v>
      </c>
    </row>
    <row r="54" spans="1:11" ht="18.75" customHeight="1">
      <c r="A54" s="24">
        <v>33</v>
      </c>
      <c r="B54" s="25"/>
      <c r="C54" s="26">
        <v>85333</v>
      </c>
      <c r="D54" s="63" t="s">
        <v>97</v>
      </c>
      <c r="E54" s="357" t="s">
        <v>38</v>
      </c>
      <c r="F54" s="358">
        <v>2007</v>
      </c>
      <c r="G54" s="39">
        <f aca="true" t="shared" si="3" ref="G54:G59">SUM(H54:K54)</f>
        <v>11500</v>
      </c>
      <c r="H54" s="87"/>
      <c r="I54" s="38"/>
      <c r="J54" s="38"/>
      <c r="K54" s="88">
        <v>11500</v>
      </c>
    </row>
    <row r="55" spans="1:11" ht="12.75" customHeight="1">
      <c r="A55" s="11">
        <v>34</v>
      </c>
      <c r="B55" s="43"/>
      <c r="C55" s="13"/>
      <c r="D55" s="14" t="s">
        <v>98</v>
      </c>
      <c r="E55" s="357"/>
      <c r="F55" s="359"/>
      <c r="G55" s="39">
        <f t="shared" si="3"/>
        <v>5000</v>
      </c>
      <c r="H55" s="44"/>
      <c r="I55" s="16"/>
      <c r="J55" s="16"/>
      <c r="K55" s="45">
        <v>5000</v>
      </c>
    </row>
    <row r="56" spans="1:11" ht="15.75" customHeight="1" thickBot="1">
      <c r="A56" s="76">
        <v>35</v>
      </c>
      <c r="B56" s="77"/>
      <c r="C56" s="78"/>
      <c r="D56" s="79" t="s">
        <v>99</v>
      </c>
      <c r="E56" s="357"/>
      <c r="F56" s="348"/>
      <c r="G56" s="142">
        <f t="shared" si="3"/>
        <v>33500</v>
      </c>
      <c r="H56" s="40">
        <v>33500</v>
      </c>
      <c r="I56" s="41"/>
      <c r="J56" s="41"/>
      <c r="K56" s="42"/>
    </row>
    <row r="57" spans="1:11" ht="12" customHeight="1" thickBot="1">
      <c r="A57" s="19"/>
      <c r="B57" s="64">
        <v>854</v>
      </c>
      <c r="C57" s="21"/>
      <c r="D57" s="66" t="s">
        <v>39</v>
      </c>
      <c r="E57" s="20"/>
      <c r="F57" s="21"/>
      <c r="G57" s="23">
        <f t="shared" si="3"/>
        <v>110000</v>
      </c>
      <c r="H57" s="22">
        <f>SUM(H58:H59)</f>
        <v>0</v>
      </c>
      <c r="I57" s="22">
        <f>SUM(I58:I59)</f>
        <v>0</v>
      </c>
      <c r="J57" s="22"/>
      <c r="K57" s="67">
        <f>SUM(K58:K59)</f>
        <v>110000</v>
      </c>
    </row>
    <row r="58" spans="1:11" ht="18" customHeight="1">
      <c r="A58" s="24">
        <v>36</v>
      </c>
      <c r="B58" s="145"/>
      <c r="C58" s="26">
        <v>85403</v>
      </c>
      <c r="D58" s="36" t="s">
        <v>100</v>
      </c>
      <c r="E58" s="26" t="s">
        <v>40</v>
      </c>
      <c r="F58" s="70">
        <v>2007</v>
      </c>
      <c r="G58" s="75">
        <f t="shared" si="3"/>
        <v>60000</v>
      </c>
      <c r="H58" s="40"/>
      <c r="I58" s="89"/>
      <c r="J58" s="89"/>
      <c r="K58" s="42">
        <v>60000</v>
      </c>
    </row>
    <row r="59" spans="1:11" ht="16.5" customHeight="1">
      <c r="A59" s="11">
        <v>37</v>
      </c>
      <c r="B59" s="55"/>
      <c r="C59" s="13">
        <v>85410</v>
      </c>
      <c r="D59" s="14" t="s">
        <v>101</v>
      </c>
      <c r="E59" s="13" t="s">
        <v>65</v>
      </c>
      <c r="F59" s="13" t="s">
        <v>102</v>
      </c>
      <c r="G59" s="18">
        <f t="shared" si="3"/>
        <v>50000</v>
      </c>
      <c r="H59" s="44"/>
      <c r="I59" s="137"/>
      <c r="J59" s="137"/>
      <c r="K59" s="45">
        <v>50000</v>
      </c>
    </row>
    <row r="60" spans="1:11" ht="15.75" customHeight="1" thickBot="1">
      <c r="A60" s="349" t="s">
        <v>41</v>
      </c>
      <c r="B60" s="350"/>
      <c r="C60" s="350"/>
      <c r="D60" s="350"/>
      <c r="E60" s="350"/>
      <c r="F60" s="351"/>
      <c r="G60" s="90">
        <f>G10+G41+G43+G46+G51+G53+G57+G49</f>
        <v>4931692</v>
      </c>
      <c r="H60" s="90">
        <f>H10+H41+H43+H46+H51+H53+H57+H49</f>
        <v>776692</v>
      </c>
      <c r="I60" s="90">
        <f>I10+I41+I43+I46+I51+I53+I57+I49</f>
        <v>172500</v>
      </c>
      <c r="J60" s="90">
        <f>J10+J41+J43+J46+J51+J53+J57+J49</f>
        <v>2295000</v>
      </c>
      <c r="K60" s="91">
        <f>K10+K41+K43+K46+K51+K53+K57+K49</f>
        <v>1687500</v>
      </c>
    </row>
    <row r="61" spans="1:11" ht="20.25" customHeight="1" thickTop="1">
      <c r="A61" s="353" t="s">
        <v>173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</row>
    <row r="62" spans="1:11" ht="9.75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</row>
    <row r="63" spans="1:11" ht="19.5" customHeight="1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</row>
    <row r="64" spans="1:6" ht="9.75">
      <c r="A64" s="353"/>
      <c r="B64" s="353"/>
      <c r="C64" s="353"/>
      <c r="D64" s="353"/>
      <c r="E64" s="353"/>
      <c r="F64" s="353"/>
    </row>
    <row r="65" spans="1:6" ht="9.75">
      <c r="A65" s="97"/>
      <c r="B65" s="98"/>
      <c r="C65" s="98"/>
      <c r="D65" s="95"/>
      <c r="E65" s="98"/>
      <c r="F65" s="98"/>
    </row>
    <row r="66" spans="1:6" ht="9.75">
      <c r="A66" s="353"/>
      <c r="B66" s="353"/>
      <c r="C66" s="353"/>
      <c r="D66" s="353"/>
      <c r="E66" s="96"/>
      <c r="F66" s="96"/>
    </row>
    <row r="67" spans="1:6" ht="9.75">
      <c r="A67" s="354"/>
      <c r="B67" s="354"/>
      <c r="C67" s="354"/>
      <c r="D67" s="354"/>
      <c r="E67" s="354"/>
      <c r="F67" s="96"/>
    </row>
    <row r="68" spans="1:6" ht="9.75">
      <c r="A68" s="354"/>
      <c r="B68" s="354"/>
      <c r="C68" s="354"/>
      <c r="D68" s="354"/>
      <c r="E68" s="354"/>
      <c r="F68" s="96"/>
    </row>
    <row r="69" spans="1:6" ht="9.75">
      <c r="A69" s="353"/>
      <c r="B69" s="353"/>
      <c r="C69" s="353"/>
      <c r="D69" s="353"/>
      <c r="E69" s="353"/>
      <c r="F69" s="96"/>
    </row>
    <row r="70" spans="1:6" ht="9.75">
      <c r="A70" s="354"/>
      <c r="B70" s="354"/>
      <c r="C70" s="354"/>
      <c r="D70" s="354"/>
      <c r="E70" s="95"/>
      <c r="F70" s="96"/>
    </row>
    <row r="71" spans="1:6" ht="9.75">
      <c r="A71" s="353"/>
      <c r="B71" s="353"/>
      <c r="C71" s="353"/>
      <c r="D71" s="353"/>
      <c r="E71" s="353"/>
      <c r="F71" s="96"/>
    </row>
  </sheetData>
  <mergeCells count="29">
    <mergeCell ref="A71:E71"/>
    <mergeCell ref="A64:F64"/>
    <mergeCell ref="A66:D66"/>
    <mergeCell ref="A67:E67"/>
    <mergeCell ref="A68:E68"/>
    <mergeCell ref="A62:K62"/>
    <mergeCell ref="A63:K63"/>
    <mergeCell ref="A69:E69"/>
    <mergeCell ref="A70:D70"/>
    <mergeCell ref="E4:G4"/>
    <mergeCell ref="H4:K4"/>
    <mergeCell ref="C7:C9"/>
    <mergeCell ref="B7:B9"/>
    <mergeCell ref="F7:F9"/>
    <mergeCell ref="A6:K6"/>
    <mergeCell ref="D7:D9"/>
    <mergeCell ref="H1:K1"/>
    <mergeCell ref="E2:G2"/>
    <mergeCell ref="H2:K2"/>
    <mergeCell ref="E3:G3"/>
    <mergeCell ref="H3:K3"/>
    <mergeCell ref="A61:K61"/>
    <mergeCell ref="G7:K7"/>
    <mergeCell ref="G8:K8"/>
    <mergeCell ref="E7:E9"/>
    <mergeCell ref="A7:A9"/>
    <mergeCell ref="A60:F60"/>
    <mergeCell ref="E54:E56"/>
    <mergeCell ref="F54:F5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workbookViewId="0" topLeftCell="A2">
      <selection activeCell="N32" sqref="N32"/>
    </sheetView>
  </sheetViews>
  <sheetFormatPr defaultColWidth="9.140625" defaultRowHeight="12.75"/>
  <cols>
    <col min="1" max="1" width="16.28125" style="255" customWidth="1"/>
    <col min="2" max="2" width="10.57421875" style="255" customWidth="1"/>
    <col min="3" max="3" width="8.7109375" style="256" customWidth="1"/>
    <col min="4" max="4" width="9.7109375" style="256" customWidth="1"/>
    <col min="5" max="5" width="9.00390625" style="256" customWidth="1"/>
    <col min="6" max="6" width="8.421875" style="232" customWidth="1"/>
    <col min="7" max="7" width="9.00390625" style="223" customWidth="1"/>
    <col min="8" max="9" width="8.28125" style="276" customWidth="1"/>
    <col min="10" max="10" width="9.8515625" style="223" customWidth="1"/>
    <col min="11" max="11" width="19.28125" style="214" hidden="1" customWidth="1"/>
    <col min="12" max="13" width="9.7109375" style="214" customWidth="1"/>
    <col min="14" max="14" width="9.8515625" style="214" customWidth="1"/>
    <col min="15" max="15" width="8.7109375" style="214" customWidth="1"/>
    <col min="16" max="16" width="23.57421875" style="214" customWidth="1"/>
    <col min="17" max="16384" width="19.28125" style="214" customWidth="1"/>
  </cols>
  <sheetData>
    <row r="1" spans="1:15" ht="9.75" hidden="1">
      <c r="A1" s="205"/>
      <c r="B1" s="205"/>
      <c r="C1" s="206"/>
      <c r="D1" s="206"/>
      <c r="E1" s="206"/>
      <c r="F1" s="207"/>
      <c r="G1" s="208"/>
      <c r="H1" s="209"/>
      <c r="I1" s="210"/>
      <c r="J1" s="211"/>
      <c r="K1" s="212"/>
      <c r="L1" s="213"/>
      <c r="M1" s="213"/>
      <c r="N1" s="213"/>
      <c r="O1" s="213"/>
    </row>
    <row r="2" spans="1:16" ht="9.75">
      <c r="A2" s="215"/>
      <c r="B2" s="215"/>
      <c r="C2" s="216"/>
      <c r="D2" s="216"/>
      <c r="E2" s="216"/>
      <c r="F2" s="217"/>
      <c r="G2" s="218"/>
      <c r="H2" s="219"/>
      <c r="I2" s="219"/>
      <c r="J2" s="218"/>
      <c r="K2" s="220"/>
      <c r="L2" s="416" t="s">
        <v>177</v>
      </c>
      <c r="M2" s="416"/>
      <c r="N2" s="416"/>
      <c r="O2" s="416"/>
      <c r="P2" s="221"/>
    </row>
    <row r="3" spans="1:16" ht="9.75">
      <c r="A3" s="215"/>
      <c r="B3" s="215"/>
      <c r="C3" s="216"/>
      <c r="D3" s="216"/>
      <c r="E3" s="216"/>
      <c r="F3" s="217"/>
      <c r="G3" s="218"/>
      <c r="H3" s="219"/>
      <c r="I3" s="219"/>
      <c r="J3" s="218"/>
      <c r="K3" s="220"/>
      <c r="L3" s="416" t="s">
        <v>178</v>
      </c>
      <c r="M3" s="416"/>
      <c r="N3" s="416"/>
      <c r="O3" s="416"/>
      <c r="P3" s="221"/>
    </row>
    <row r="4" spans="1:16" ht="9.75">
      <c r="A4" s="215"/>
      <c r="B4" s="215"/>
      <c r="C4" s="216"/>
      <c r="D4" s="216"/>
      <c r="E4" s="216"/>
      <c r="F4" s="217"/>
      <c r="G4" s="218"/>
      <c r="H4" s="219"/>
      <c r="I4" s="219"/>
      <c r="J4" s="218"/>
      <c r="K4" s="220"/>
      <c r="L4" s="416" t="s">
        <v>0</v>
      </c>
      <c r="M4" s="416"/>
      <c r="N4" s="416"/>
      <c r="O4" s="416"/>
      <c r="P4" s="221"/>
    </row>
    <row r="5" spans="1:16" ht="9.75">
      <c r="A5" s="215"/>
      <c r="B5" s="215"/>
      <c r="C5" s="216"/>
      <c r="D5" s="216"/>
      <c r="E5" s="216"/>
      <c r="F5" s="217"/>
      <c r="G5" s="218"/>
      <c r="H5" s="219"/>
      <c r="I5" s="219"/>
      <c r="J5" s="218"/>
      <c r="K5" s="220"/>
      <c r="L5" s="416" t="s">
        <v>179</v>
      </c>
      <c r="M5" s="416"/>
      <c r="N5" s="416"/>
      <c r="O5" s="416"/>
      <c r="P5" s="221"/>
    </row>
    <row r="6" spans="1:16" ht="12" customHeight="1" thickBot="1">
      <c r="A6" s="403" t="s">
        <v>135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221"/>
    </row>
    <row r="7" spans="1:16" ht="20.25" customHeight="1" thickTop="1">
      <c r="A7" s="404" t="s">
        <v>136</v>
      </c>
      <c r="B7" s="404" t="s">
        <v>137</v>
      </c>
      <c r="C7" s="404" t="s">
        <v>138</v>
      </c>
      <c r="D7" s="404" t="s">
        <v>139</v>
      </c>
      <c r="E7" s="407" t="s">
        <v>140</v>
      </c>
      <c r="F7" s="408"/>
      <c r="G7" s="408"/>
      <c r="H7" s="408"/>
      <c r="I7" s="408"/>
      <c r="J7" s="408"/>
      <c r="K7" s="408"/>
      <c r="L7" s="408"/>
      <c r="M7" s="408"/>
      <c r="N7" s="408"/>
      <c r="O7" s="409"/>
      <c r="P7" s="221"/>
    </row>
    <row r="8" spans="1:16" s="223" customFormat="1" ht="12" customHeight="1">
      <c r="A8" s="405"/>
      <c r="B8" s="405"/>
      <c r="C8" s="405"/>
      <c r="D8" s="405"/>
      <c r="E8" s="410" t="s">
        <v>141</v>
      </c>
      <c r="F8" s="411"/>
      <c r="G8" s="411"/>
      <c r="H8" s="411"/>
      <c r="I8" s="412"/>
      <c r="J8" s="413">
        <v>2008</v>
      </c>
      <c r="L8" s="392">
        <v>2009</v>
      </c>
      <c r="M8" s="392">
        <v>2010</v>
      </c>
      <c r="N8" s="392">
        <v>2011</v>
      </c>
      <c r="O8" s="395" t="s">
        <v>142</v>
      </c>
      <c r="P8" s="224"/>
    </row>
    <row r="9" spans="1:16" s="223" customFormat="1" ht="12" customHeight="1">
      <c r="A9" s="405"/>
      <c r="B9" s="405"/>
      <c r="C9" s="405"/>
      <c r="D9" s="405"/>
      <c r="E9" s="398" t="s">
        <v>51</v>
      </c>
      <c r="F9" s="400" t="s">
        <v>143</v>
      </c>
      <c r="G9" s="401"/>
      <c r="H9" s="401"/>
      <c r="I9" s="402"/>
      <c r="J9" s="414"/>
      <c r="L9" s="393"/>
      <c r="M9" s="393"/>
      <c r="N9" s="393"/>
      <c r="O9" s="396"/>
      <c r="P9" s="224"/>
    </row>
    <row r="10" spans="1:16" s="228" customFormat="1" ht="16.5" customHeight="1">
      <c r="A10" s="406"/>
      <c r="B10" s="406"/>
      <c r="C10" s="406"/>
      <c r="D10" s="406"/>
      <c r="E10" s="399"/>
      <c r="F10" s="226" t="s">
        <v>144</v>
      </c>
      <c r="G10" s="226" t="s">
        <v>145</v>
      </c>
      <c r="H10" s="227" t="s">
        <v>146</v>
      </c>
      <c r="I10" s="225" t="s">
        <v>147</v>
      </c>
      <c r="J10" s="415"/>
      <c r="L10" s="394"/>
      <c r="M10" s="394"/>
      <c r="N10" s="394"/>
      <c r="O10" s="397"/>
      <c r="P10" s="229"/>
    </row>
    <row r="11" spans="1:16" ht="9.75">
      <c r="A11" s="230">
        <v>1</v>
      </c>
      <c r="B11" s="230">
        <v>2</v>
      </c>
      <c r="C11" s="231">
        <v>3</v>
      </c>
      <c r="D11" s="232">
        <v>4</v>
      </c>
      <c r="E11" s="226">
        <v>5</v>
      </c>
      <c r="F11" s="233">
        <v>6</v>
      </c>
      <c r="G11" s="234">
        <v>7</v>
      </c>
      <c r="H11" s="235">
        <v>8</v>
      </c>
      <c r="I11" s="236">
        <v>9</v>
      </c>
      <c r="J11" s="234">
        <v>10</v>
      </c>
      <c r="K11" s="237"/>
      <c r="L11" s="237">
        <v>11</v>
      </c>
      <c r="M11" s="237">
        <v>12</v>
      </c>
      <c r="N11" s="237">
        <v>13</v>
      </c>
      <c r="O11" s="238">
        <v>14</v>
      </c>
      <c r="P11" s="221"/>
    </row>
    <row r="12" spans="1:16" ht="9.75">
      <c r="A12" s="230" t="s">
        <v>148</v>
      </c>
      <c r="B12" s="230"/>
      <c r="C12" s="231"/>
      <c r="D12" s="233">
        <f>D13+D14+D15+D16+D17+D18+D19</f>
        <v>5672410</v>
      </c>
      <c r="E12" s="233">
        <f aca="true" t="shared" si="0" ref="E12:O12">SUM(E13:E19)</f>
        <v>1359936</v>
      </c>
      <c r="F12" s="233">
        <f t="shared" si="0"/>
        <v>309750</v>
      </c>
      <c r="G12" s="233">
        <f t="shared" si="0"/>
        <v>319750</v>
      </c>
      <c r="H12" s="233">
        <f t="shared" si="0"/>
        <v>423625</v>
      </c>
      <c r="I12" s="233">
        <f t="shared" si="0"/>
        <v>306811</v>
      </c>
      <c r="J12" s="233">
        <f t="shared" si="0"/>
        <v>1514662</v>
      </c>
      <c r="K12" s="233">
        <f t="shared" si="0"/>
        <v>0</v>
      </c>
      <c r="L12" s="233">
        <f t="shared" si="0"/>
        <v>1319950</v>
      </c>
      <c r="M12" s="233">
        <f t="shared" si="0"/>
        <v>1306150</v>
      </c>
      <c r="N12" s="233">
        <f t="shared" si="0"/>
        <v>1013150</v>
      </c>
      <c r="O12" s="239">
        <f t="shared" si="0"/>
        <v>518498</v>
      </c>
      <c r="P12" s="221"/>
    </row>
    <row r="13" spans="1:16" ht="15.75" customHeight="1">
      <c r="A13" s="240" t="s">
        <v>149</v>
      </c>
      <c r="B13" s="241" t="s">
        <v>150</v>
      </c>
      <c r="C13" s="231" t="s">
        <v>151</v>
      </c>
      <c r="D13" s="226"/>
      <c r="E13" s="226">
        <f aca="true" t="shared" si="1" ref="E13:E20">SUM(F13:I13)</f>
        <v>287400</v>
      </c>
      <c r="F13" s="232">
        <v>87600</v>
      </c>
      <c r="G13" s="223">
        <v>87600</v>
      </c>
      <c r="H13" s="242">
        <v>87600</v>
      </c>
      <c r="I13" s="243">
        <v>24600</v>
      </c>
      <c r="J13" s="242"/>
      <c r="L13" s="223"/>
      <c r="O13" s="244"/>
      <c r="P13" s="221"/>
    </row>
    <row r="14" spans="1:16" ht="15.75" customHeight="1">
      <c r="A14" s="240" t="s">
        <v>149</v>
      </c>
      <c r="B14" s="241" t="s">
        <v>152</v>
      </c>
      <c r="C14" s="231" t="s">
        <v>153</v>
      </c>
      <c r="D14" s="226">
        <v>244800</v>
      </c>
      <c r="E14" s="226">
        <f t="shared" si="1"/>
        <v>244800</v>
      </c>
      <c r="F14" s="232">
        <v>61200</v>
      </c>
      <c r="G14" s="223">
        <v>61200</v>
      </c>
      <c r="H14" s="242">
        <v>61200</v>
      </c>
      <c r="I14" s="243">
        <v>61200</v>
      </c>
      <c r="J14" s="242">
        <v>244800</v>
      </c>
      <c r="L14" s="223"/>
      <c r="M14" s="223"/>
      <c r="N14" s="223"/>
      <c r="O14" s="244"/>
      <c r="P14" s="221"/>
    </row>
    <row r="15" spans="1:16" ht="29.25">
      <c r="A15" s="245" t="s">
        <v>154</v>
      </c>
      <c r="B15" s="204" t="s">
        <v>152</v>
      </c>
      <c r="C15" s="246" t="s">
        <v>155</v>
      </c>
      <c r="D15" s="247">
        <v>1553200</v>
      </c>
      <c r="E15" s="247">
        <f t="shared" si="1"/>
        <v>423600</v>
      </c>
      <c r="F15" s="222">
        <v>105900</v>
      </c>
      <c r="G15" s="248">
        <v>105900</v>
      </c>
      <c r="H15" s="249">
        <v>105900</v>
      </c>
      <c r="I15" s="250">
        <v>105900</v>
      </c>
      <c r="J15" s="249">
        <v>423600</v>
      </c>
      <c r="K15" s="213"/>
      <c r="L15" s="248">
        <v>423600</v>
      </c>
      <c r="M15" s="248">
        <v>423600</v>
      </c>
      <c r="N15" s="248">
        <v>282400</v>
      </c>
      <c r="O15" s="251"/>
      <c r="P15" s="221"/>
    </row>
    <row r="16" spans="1:16" ht="26.25" customHeight="1">
      <c r="A16" s="245" t="s">
        <v>156</v>
      </c>
      <c r="B16" s="204" t="s">
        <v>150</v>
      </c>
      <c r="C16" s="252">
        <v>2005</v>
      </c>
      <c r="D16" s="247">
        <v>1027600</v>
      </c>
      <c r="E16" s="247">
        <f t="shared" si="1"/>
        <v>220200</v>
      </c>
      <c r="F16" s="222">
        <v>55050</v>
      </c>
      <c r="G16" s="248">
        <v>55050</v>
      </c>
      <c r="H16" s="249">
        <v>55050</v>
      </c>
      <c r="I16" s="250">
        <v>55050</v>
      </c>
      <c r="J16" s="249">
        <v>220200</v>
      </c>
      <c r="K16" s="213"/>
      <c r="L16" s="248">
        <v>220200</v>
      </c>
      <c r="M16" s="248">
        <v>220200</v>
      </c>
      <c r="N16" s="248">
        <v>220200</v>
      </c>
      <c r="O16" s="251">
        <v>146800</v>
      </c>
      <c r="P16" s="253"/>
    </row>
    <row r="17" spans="1:16" ht="11.25" customHeight="1">
      <c r="A17" s="240" t="s">
        <v>156</v>
      </c>
      <c r="B17" s="241"/>
      <c r="C17" s="254">
        <v>2006</v>
      </c>
      <c r="D17" s="226">
        <v>483000</v>
      </c>
      <c r="E17" s="247">
        <f t="shared" si="1"/>
        <v>17000</v>
      </c>
      <c r="H17" s="242"/>
      <c r="I17" s="243">
        <v>17000</v>
      </c>
      <c r="J17" s="242">
        <v>165600</v>
      </c>
      <c r="L17" s="223">
        <v>165600</v>
      </c>
      <c r="M17" s="223">
        <v>151800</v>
      </c>
      <c r="N17" s="223"/>
      <c r="O17" s="116"/>
      <c r="P17" s="253"/>
    </row>
    <row r="18" spans="1:16" ht="11.25" customHeight="1">
      <c r="A18" s="240" t="s">
        <v>156</v>
      </c>
      <c r="B18" s="241"/>
      <c r="C18" s="254">
        <v>2007</v>
      </c>
      <c r="D18" s="226">
        <v>1687500</v>
      </c>
      <c r="E18" s="247">
        <f t="shared" si="1"/>
        <v>0</v>
      </c>
      <c r="H18" s="242"/>
      <c r="I18" s="243"/>
      <c r="J18" s="242">
        <v>316650</v>
      </c>
      <c r="L18" s="223">
        <v>421800</v>
      </c>
      <c r="M18" s="223">
        <v>421800</v>
      </c>
      <c r="N18" s="223">
        <v>421800</v>
      </c>
      <c r="O18" s="116">
        <v>105450</v>
      </c>
      <c r="P18" s="253"/>
    </row>
    <row r="19" spans="1:16" ht="23.25" customHeight="1">
      <c r="A19" s="240" t="s">
        <v>157</v>
      </c>
      <c r="B19" s="241" t="s">
        <v>158</v>
      </c>
      <c r="C19" s="254" t="s">
        <v>159</v>
      </c>
      <c r="D19" s="226">
        <v>676310</v>
      </c>
      <c r="E19" s="247">
        <f t="shared" si="1"/>
        <v>166936</v>
      </c>
      <c r="G19" s="223">
        <v>10000</v>
      </c>
      <c r="H19" s="242">
        <v>113875</v>
      </c>
      <c r="I19" s="243">
        <v>43061</v>
      </c>
      <c r="J19" s="242">
        <v>143812</v>
      </c>
      <c r="L19" s="223">
        <v>88750</v>
      </c>
      <c r="M19" s="223">
        <v>88750</v>
      </c>
      <c r="N19" s="223">
        <v>88750</v>
      </c>
      <c r="O19" s="116">
        <v>266248</v>
      </c>
      <c r="P19" s="253"/>
    </row>
    <row r="20" spans="1:19" ht="18.75" customHeight="1">
      <c r="A20" s="255" t="s">
        <v>160</v>
      </c>
      <c r="D20" s="257">
        <f>SUM(J20+L20+M20+N20+O20)</f>
        <v>610407</v>
      </c>
      <c r="E20" s="257">
        <f t="shared" si="1"/>
        <v>294987</v>
      </c>
      <c r="F20" s="257">
        <v>74789</v>
      </c>
      <c r="G20" s="257">
        <v>77758</v>
      </c>
      <c r="H20" s="257">
        <v>73580</v>
      </c>
      <c r="I20" s="257">
        <v>68860</v>
      </c>
      <c r="J20" s="227">
        <v>257616</v>
      </c>
      <c r="K20" s="227">
        <f>K18+K16</f>
        <v>0</v>
      </c>
      <c r="L20" s="227">
        <v>172255</v>
      </c>
      <c r="M20" s="227">
        <v>103349</v>
      </c>
      <c r="N20" s="227">
        <v>46014</v>
      </c>
      <c r="O20" s="258">
        <v>31173</v>
      </c>
      <c r="P20" s="253"/>
      <c r="Q20" s="253"/>
      <c r="R20" s="253"/>
      <c r="S20" s="253"/>
    </row>
    <row r="21" spans="1:16" ht="14.25" customHeight="1">
      <c r="A21" s="255" t="s">
        <v>161</v>
      </c>
      <c r="C21" s="232"/>
      <c r="D21" s="241"/>
      <c r="E21" s="115"/>
      <c r="F21" s="223"/>
      <c r="H21" s="223"/>
      <c r="I21" s="259"/>
      <c r="O21" s="244"/>
      <c r="P21" s="221"/>
    </row>
    <row r="22" spans="1:16" ht="14.25" customHeight="1">
      <c r="A22" s="260" t="s">
        <v>162</v>
      </c>
      <c r="B22" s="230" t="s">
        <v>163</v>
      </c>
      <c r="C22" s="232"/>
      <c r="D22" s="257">
        <f>SUM(J22+L22+M22+N22+O22)</f>
        <v>4836888</v>
      </c>
      <c r="E22" s="115">
        <f>SUM(F22:I22)</f>
        <v>324473</v>
      </c>
      <c r="F22" s="223">
        <v>49329</v>
      </c>
      <c r="G22" s="223">
        <v>65968</v>
      </c>
      <c r="H22" s="223">
        <v>66770</v>
      </c>
      <c r="I22" s="259">
        <v>142406</v>
      </c>
      <c r="J22" s="223">
        <v>2172378</v>
      </c>
      <c r="L22" s="223">
        <v>1049949</v>
      </c>
      <c r="M22" s="223">
        <v>931430</v>
      </c>
      <c r="N22" s="223">
        <v>71255</v>
      </c>
      <c r="O22" s="116">
        <v>611876</v>
      </c>
      <c r="P22" s="253"/>
    </row>
    <row r="23" spans="1:16" ht="12.75" customHeight="1">
      <c r="A23" s="261" t="s">
        <v>164</v>
      </c>
      <c r="C23" s="232"/>
      <c r="D23" s="226"/>
      <c r="E23" s="115"/>
      <c r="F23" s="223"/>
      <c r="H23" s="223"/>
      <c r="I23" s="259"/>
      <c r="O23" s="244"/>
      <c r="P23" s="221"/>
    </row>
    <row r="24" spans="1:16" ht="18" customHeight="1">
      <c r="A24" s="255" t="s">
        <v>165</v>
      </c>
      <c r="C24" s="232"/>
      <c r="D24" s="241"/>
      <c r="E24" s="115"/>
      <c r="F24" s="223"/>
      <c r="H24" s="223"/>
      <c r="I24" s="259"/>
      <c r="O24" s="244"/>
      <c r="P24" s="221"/>
    </row>
    <row r="25" spans="1:16" ht="15" customHeight="1">
      <c r="A25" s="255" t="s">
        <v>166</v>
      </c>
      <c r="C25" s="232"/>
      <c r="D25" s="115">
        <f>D12</f>
        <v>5672410</v>
      </c>
      <c r="E25" s="115"/>
      <c r="F25" s="115"/>
      <c r="G25" s="115"/>
      <c r="H25" s="115"/>
      <c r="I25" s="115"/>
      <c r="J25" s="115">
        <f>D25-J12</f>
        <v>4157748</v>
      </c>
      <c r="K25" s="115">
        <f>E25-K12-K22</f>
        <v>0</v>
      </c>
      <c r="L25" s="115">
        <f>J25-L12</f>
        <v>2837798</v>
      </c>
      <c r="M25" s="115">
        <f>L25-M12</f>
        <v>1531648</v>
      </c>
      <c r="N25" s="115">
        <f>M25-N12</f>
        <v>518498</v>
      </c>
      <c r="O25" s="262">
        <f>N25-O12</f>
        <v>0</v>
      </c>
      <c r="P25" s="221"/>
    </row>
    <row r="26" spans="1:16" ht="15" customHeight="1">
      <c r="A26" s="255" t="s">
        <v>167</v>
      </c>
      <c r="C26" s="232"/>
      <c r="D26" s="227">
        <f>D23+D20</f>
        <v>610407</v>
      </c>
      <c r="E26" s="227">
        <f>E23+E20</f>
        <v>294987</v>
      </c>
      <c r="F26" s="227">
        <v>74789</v>
      </c>
      <c r="G26" s="227">
        <v>77758</v>
      </c>
      <c r="H26" s="227">
        <v>73580</v>
      </c>
      <c r="I26" s="227">
        <v>68860</v>
      </c>
      <c r="J26" s="227">
        <v>257616</v>
      </c>
      <c r="K26" s="227">
        <f>K23+K20</f>
        <v>0</v>
      </c>
      <c r="L26" s="227">
        <v>172255</v>
      </c>
      <c r="M26" s="227">
        <v>103349</v>
      </c>
      <c r="N26" s="227">
        <v>46014</v>
      </c>
      <c r="O26" s="258">
        <v>31173</v>
      </c>
      <c r="P26" s="221"/>
    </row>
    <row r="27" spans="1:16" ht="15.75" customHeight="1">
      <c r="A27" s="255" t="s">
        <v>168</v>
      </c>
      <c r="C27" s="232"/>
      <c r="D27" s="227">
        <v>49235177</v>
      </c>
      <c r="E27" s="227"/>
      <c r="F27" s="227"/>
      <c r="G27" s="227"/>
      <c r="H27" s="227"/>
      <c r="I27" s="263"/>
      <c r="J27" s="227">
        <v>51500000</v>
      </c>
      <c r="K27" s="227"/>
      <c r="L27" s="227">
        <v>52500000</v>
      </c>
      <c r="M27" s="227">
        <v>53000000</v>
      </c>
      <c r="N27" s="227">
        <v>53500000</v>
      </c>
      <c r="O27" s="258"/>
      <c r="P27" s="221"/>
    </row>
    <row r="28" spans="1:16" ht="27.75" customHeight="1">
      <c r="A28" s="255" t="s">
        <v>169</v>
      </c>
      <c r="D28" s="264">
        <f>(E12+E22+E26)/D27*100</f>
        <v>4.020288177292426</v>
      </c>
      <c r="E28" s="264"/>
      <c r="F28" s="264"/>
      <c r="G28" s="264"/>
      <c r="H28" s="264"/>
      <c r="I28" s="264"/>
      <c r="J28" s="264">
        <f>(J12+J22+J23+J26)/J27*100</f>
        <v>7.659526213592232</v>
      </c>
      <c r="K28" s="264" t="e">
        <f>(K12+K22++#REF!+K23+K26)/K27*100</f>
        <v>#REF!</v>
      </c>
      <c r="L28" s="264">
        <f>(L12+L22+L23+L26)/L27*100</f>
        <v>4.842198095238095</v>
      </c>
      <c r="M28" s="264">
        <f>(M12+M22+M23+M26)/M27*100</f>
        <v>4.41684716981132</v>
      </c>
      <c r="N28" s="264">
        <f>(N12+N22+N23+N26)/N27*100</f>
        <v>2.112932710280374</v>
      </c>
      <c r="O28" s="265"/>
      <c r="P28" s="221"/>
    </row>
    <row r="29" spans="1:16" ht="30.75" customHeight="1" thickBot="1">
      <c r="A29" s="266" t="s">
        <v>170</v>
      </c>
      <c r="B29" s="266"/>
      <c r="C29" s="267"/>
      <c r="D29" s="268">
        <f>D25/D27*100</f>
        <v>11.52105130037412</v>
      </c>
      <c r="E29" s="268"/>
      <c r="F29" s="269"/>
      <c r="G29" s="269"/>
      <c r="H29" s="269"/>
      <c r="I29" s="269"/>
      <c r="J29" s="268">
        <f>J25/J27*100</f>
        <v>8.073297087378641</v>
      </c>
      <c r="K29" s="268" t="e">
        <f>K25/K27*100</f>
        <v>#DIV/0!</v>
      </c>
      <c r="L29" s="268">
        <f>L25/L27*100</f>
        <v>5.405329523809524</v>
      </c>
      <c r="M29" s="268">
        <f>M25/M27*100</f>
        <v>2.889901886792453</v>
      </c>
      <c r="N29" s="268">
        <f>N25/N27*100</f>
        <v>0.969155140186916</v>
      </c>
      <c r="O29" s="270"/>
      <c r="P29" s="221"/>
    </row>
    <row r="30" spans="1:16" ht="29.25" customHeight="1" thickTop="1">
      <c r="A30" s="390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221"/>
    </row>
    <row r="31" spans="1:15" ht="9.75">
      <c r="A31" s="215"/>
      <c r="B31" s="215"/>
      <c r="C31" s="216"/>
      <c r="D31" s="216"/>
      <c r="E31" s="216"/>
      <c r="F31" s="217"/>
      <c r="G31" s="218"/>
      <c r="H31" s="219"/>
      <c r="I31" s="219"/>
      <c r="J31" s="218"/>
      <c r="K31" s="271"/>
      <c r="L31" s="220"/>
      <c r="M31" s="220"/>
      <c r="N31" s="220"/>
      <c r="O31" s="220"/>
    </row>
    <row r="32" spans="1:15" ht="9.75">
      <c r="A32" s="215"/>
      <c r="B32" s="215"/>
      <c r="C32" s="216"/>
      <c r="D32" s="216"/>
      <c r="E32" s="216"/>
      <c r="F32" s="217"/>
      <c r="G32" s="391"/>
      <c r="H32" s="391"/>
      <c r="I32" s="391"/>
      <c r="J32" s="391"/>
      <c r="K32" s="272"/>
      <c r="L32" s="220"/>
      <c r="M32" s="220"/>
      <c r="N32" s="220"/>
      <c r="O32" s="220"/>
    </row>
    <row r="33" spans="1:15" ht="9.75">
      <c r="A33" s="215"/>
      <c r="B33" s="215"/>
      <c r="C33" s="216"/>
      <c r="D33" s="216"/>
      <c r="E33" s="216"/>
      <c r="F33" s="217"/>
      <c r="G33" s="218"/>
      <c r="H33" s="219"/>
      <c r="I33" s="219"/>
      <c r="J33" s="218"/>
      <c r="K33" s="272"/>
      <c r="L33" s="220"/>
      <c r="M33" s="220"/>
      <c r="N33" s="220"/>
      <c r="O33" s="220"/>
    </row>
    <row r="34" spans="1:15" ht="9.75">
      <c r="A34" s="215"/>
      <c r="B34" s="215"/>
      <c r="C34" s="216"/>
      <c r="D34" s="216"/>
      <c r="E34" s="216"/>
      <c r="F34" s="217"/>
      <c r="G34" s="218"/>
      <c r="H34" s="219"/>
      <c r="I34" s="219"/>
      <c r="J34" s="218"/>
      <c r="K34" s="272"/>
      <c r="L34" s="220"/>
      <c r="M34" s="220"/>
      <c r="N34" s="220"/>
      <c r="O34" s="220"/>
    </row>
    <row r="35" spans="1:15" ht="9.75">
      <c r="A35" s="215"/>
      <c r="B35" s="215"/>
      <c r="C35" s="216"/>
      <c r="D35" s="216"/>
      <c r="E35" s="216"/>
      <c r="F35" s="217"/>
      <c r="G35" s="218"/>
      <c r="H35" s="219"/>
      <c r="I35" s="219"/>
      <c r="J35" s="218"/>
      <c r="K35" s="272"/>
      <c r="L35" s="220"/>
      <c r="M35" s="220"/>
      <c r="N35" s="220"/>
      <c r="O35" s="220"/>
    </row>
    <row r="36" spans="1:15" ht="9.75">
      <c r="A36" s="215"/>
      <c r="B36" s="215"/>
      <c r="C36" s="216"/>
      <c r="D36" s="216"/>
      <c r="E36" s="216"/>
      <c r="F36" s="217"/>
      <c r="G36" s="218"/>
      <c r="H36" s="219"/>
      <c r="I36" s="219"/>
      <c r="J36" s="218"/>
      <c r="K36" s="272"/>
      <c r="L36" s="220"/>
      <c r="M36" s="220"/>
      <c r="N36" s="220"/>
      <c r="O36" s="220"/>
    </row>
    <row r="37" spans="1:26" ht="9.75">
      <c r="A37" s="215"/>
      <c r="B37" s="215"/>
      <c r="C37" s="216"/>
      <c r="D37" s="216"/>
      <c r="E37" s="216"/>
      <c r="F37" s="217"/>
      <c r="G37" s="218"/>
      <c r="H37" s="219"/>
      <c r="I37" s="219"/>
      <c r="J37" s="218"/>
      <c r="K37" s="273"/>
      <c r="L37" s="220"/>
      <c r="M37" s="220"/>
      <c r="N37" s="220"/>
      <c r="O37" s="220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</row>
    <row r="38" spans="1:26" ht="9.75">
      <c r="A38" s="215"/>
      <c r="B38" s="215"/>
      <c r="C38" s="216"/>
      <c r="D38" s="216"/>
      <c r="E38" s="216"/>
      <c r="F38" s="217"/>
      <c r="G38" s="218"/>
      <c r="H38" s="219"/>
      <c r="I38" s="219"/>
      <c r="J38" s="218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9.75">
      <c r="A39" s="215"/>
      <c r="B39" s="215"/>
      <c r="C39" s="216"/>
      <c r="D39" s="216"/>
      <c r="E39" s="216"/>
      <c r="F39" s="217"/>
      <c r="G39" s="218"/>
      <c r="H39" s="219"/>
      <c r="I39" s="219"/>
      <c r="J39" s="218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9.75">
      <c r="A40" s="215"/>
      <c r="B40" s="215"/>
      <c r="C40" s="216"/>
      <c r="D40" s="216"/>
      <c r="E40" s="216"/>
      <c r="F40" s="217"/>
      <c r="G40" s="218"/>
      <c r="H40" s="219"/>
      <c r="I40" s="219"/>
      <c r="J40" s="218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ht="9.75">
      <c r="A41" s="215"/>
      <c r="B41" s="215"/>
      <c r="C41" s="216"/>
      <c r="D41" s="216"/>
      <c r="E41" s="216"/>
      <c r="F41" s="217"/>
      <c r="G41" s="218"/>
      <c r="H41" s="219"/>
      <c r="I41" s="219"/>
      <c r="J41" s="218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9.75">
      <c r="A42" s="215"/>
      <c r="B42" s="215"/>
      <c r="C42" s="216"/>
      <c r="D42" s="216"/>
      <c r="E42" s="216"/>
      <c r="F42" s="217"/>
      <c r="G42" s="218"/>
      <c r="H42" s="219"/>
      <c r="I42" s="219"/>
      <c r="J42" s="218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1:26" ht="9.75">
      <c r="A43" s="215"/>
      <c r="B43" s="215"/>
      <c r="C43" s="216"/>
      <c r="D43" s="216"/>
      <c r="E43" s="216"/>
      <c r="F43" s="217"/>
      <c r="G43" s="218"/>
      <c r="H43" s="219"/>
      <c r="I43" s="219"/>
      <c r="J43" s="218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ht="9.75">
      <c r="A44" s="215"/>
      <c r="B44" s="215"/>
      <c r="C44" s="216"/>
      <c r="D44" s="216"/>
      <c r="E44" s="216"/>
      <c r="F44" s="217"/>
      <c r="G44" s="218"/>
      <c r="H44" s="219"/>
      <c r="I44" s="219"/>
      <c r="J44" s="218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1:26" ht="9.75">
      <c r="A45" s="215"/>
      <c r="B45" s="215"/>
      <c r="C45" s="216"/>
      <c r="D45" s="216"/>
      <c r="E45" s="216"/>
      <c r="F45" s="217"/>
      <c r="G45" s="218"/>
      <c r="H45" s="219"/>
      <c r="I45" s="219"/>
      <c r="J45" s="218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</row>
    <row r="46" spans="1:26" ht="9.75">
      <c r="A46" s="215"/>
      <c r="B46" s="215"/>
      <c r="C46" s="216"/>
      <c r="D46" s="216"/>
      <c r="E46" s="216"/>
      <c r="F46" s="217"/>
      <c r="G46" s="218"/>
      <c r="H46" s="219"/>
      <c r="I46" s="219"/>
      <c r="J46" s="218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1:26" ht="9.75">
      <c r="A47" s="215"/>
      <c r="B47" s="215"/>
      <c r="C47" s="216"/>
      <c r="D47" s="216"/>
      <c r="E47" s="216"/>
      <c r="F47" s="217"/>
      <c r="G47" s="218"/>
      <c r="H47" s="219"/>
      <c r="I47" s="219"/>
      <c r="J47" s="218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</row>
    <row r="48" spans="1:26" ht="9.75">
      <c r="A48" s="215"/>
      <c r="B48" s="215"/>
      <c r="C48" s="216"/>
      <c r="D48" s="216"/>
      <c r="E48" s="216"/>
      <c r="F48" s="217"/>
      <c r="G48" s="218"/>
      <c r="H48" s="219"/>
      <c r="I48" s="219"/>
      <c r="J48" s="218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1:26" ht="9.75">
      <c r="A49" s="215"/>
      <c r="B49" s="215"/>
      <c r="C49" s="216"/>
      <c r="D49" s="216"/>
      <c r="E49" s="216"/>
      <c r="F49" s="217"/>
      <c r="G49" s="218"/>
      <c r="H49" s="219"/>
      <c r="I49" s="219"/>
      <c r="J49" s="218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</row>
    <row r="50" spans="1:26" ht="9.75">
      <c r="A50" s="215"/>
      <c r="B50" s="215"/>
      <c r="C50" s="216"/>
      <c r="D50" s="216"/>
      <c r="E50" s="216"/>
      <c r="F50" s="217"/>
      <c r="G50" s="218"/>
      <c r="H50" s="219"/>
      <c r="I50" s="219"/>
      <c r="J50" s="218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</row>
    <row r="51" spans="1:26" ht="9.75">
      <c r="A51" s="215"/>
      <c r="B51" s="215"/>
      <c r="C51" s="216"/>
      <c r="D51" s="216"/>
      <c r="E51" s="216"/>
      <c r="F51" s="217"/>
      <c r="G51" s="218"/>
      <c r="H51" s="219"/>
      <c r="I51" s="219"/>
      <c r="J51" s="218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1:26" ht="9.75">
      <c r="A52" s="215"/>
      <c r="B52" s="215"/>
      <c r="C52" s="216"/>
      <c r="D52" s="216"/>
      <c r="E52" s="216"/>
      <c r="F52" s="217"/>
      <c r="G52" s="218"/>
      <c r="H52" s="219"/>
      <c r="I52" s="219"/>
      <c r="J52" s="218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spans="1:26" ht="9.75">
      <c r="A53" s="215"/>
      <c r="B53" s="215"/>
      <c r="C53" s="216"/>
      <c r="D53" s="216"/>
      <c r="E53" s="216"/>
      <c r="F53" s="217"/>
      <c r="G53" s="218"/>
      <c r="H53" s="219"/>
      <c r="I53" s="219"/>
      <c r="J53" s="218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</row>
    <row r="54" spans="1:26" ht="9.75">
      <c r="A54" s="215"/>
      <c r="B54" s="215"/>
      <c r="C54" s="216"/>
      <c r="D54" s="216"/>
      <c r="E54" s="216"/>
      <c r="F54" s="217"/>
      <c r="G54" s="218"/>
      <c r="H54" s="219"/>
      <c r="I54" s="219"/>
      <c r="J54" s="218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1:26" ht="9.75">
      <c r="A55" s="215"/>
      <c r="B55" s="215"/>
      <c r="C55" s="216"/>
      <c r="D55" s="216"/>
      <c r="E55" s="216"/>
      <c r="F55" s="217"/>
      <c r="G55" s="218"/>
      <c r="H55" s="219"/>
      <c r="I55" s="219"/>
      <c r="J55" s="218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spans="1:26" ht="9.75">
      <c r="A56" s="215"/>
      <c r="B56" s="215"/>
      <c r="C56" s="216"/>
      <c r="D56" s="216"/>
      <c r="E56" s="216"/>
      <c r="F56" s="217"/>
      <c r="G56" s="218"/>
      <c r="H56" s="219"/>
      <c r="I56" s="219"/>
      <c r="J56" s="218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ht="9.75">
      <c r="A57" s="215"/>
      <c r="B57" s="215"/>
      <c r="C57" s="216"/>
      <c r="D57" s="216"/>
      <c r="E57" s="216"/>
      <c r="F57" s="217"/>
      <c r="G57" s="218"/>
      <c r="H57" s="219"/>
      <c r="I57" s="219"/>
      <c r="J57" s="218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ht="9.75">
      <c r="A58" s="215"/>
      <c r="B58" s="215"/>
      <c r="C58" s="216"/>
      <c r="D58" s="216"/>
      <c r="E58" s="216"/>
      <c r="F58" s="217"/>
      <c r="G58" s="218"/>
      <c r="H58" s="219"/>
      <c r="I58" s="219"/>
      <c r="J58" s="218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ht="9.75">
      <c r="A59" s="215"/>
      <c r="B59" s="215"/>
      <c r="C59" s="216"/>
      <c r="D59" s="216"/>
      <c r="E59" s="216"/>
      <c r="F59" s="217"/>
      <c r="G59" s="218"/>
      <c r="H59" s="219"/>
      <c r="I59" s="219"/>
      <c r="J59" s="218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0" spans="1:26" ht="9.75">
      <c r="A60" s="215"/>
      <c r="B60" s="215"/>
      <c r="C60" s="216"/>
      <c r="D60" s="216"/>
      <c r="E60" s="216"/>
      <c r="F60" s="217"/>
      <c r="G60" s="218"/>
      <c r="H60" s="219"/>
      <c r="I60" s="219"/>
      <c r="J60" s="218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ht="9.75">
      <c r="A61" s="215"/>
      <c r="B61" s="215"/>
      <c r="C61" s="216"/>
      <c r="D61" s="216"/>
      <c r="E61" s="216"/>
      <c r="F61" s="217"/>
      <c r="G61" s="218"/>
      <c r="H61" s="219"/>
      <c r="I61" s="219"/>
      <c r="J61" s="218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spans="1:26" ht="9.75">
      <c r="A62" s="215"/>
      <c r="B62" s="215"/>
      <c r="C62" s="216"/>
      <c r="D62" s="216"/>
      <c r="E62" s="216"/>
      <c r="F62" s="217"/>
      <c r="G62" s="218"/>
      <c r="H62" s="219"/>
      <c r="I62" s="219"/>
      <c r="J62" s="218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spans="1:26" ht="9.75">
      <c r="A63" s="215"/>
      <c r="B63" s="215"/>
      <c r="C63" s="216"/>
      <c r="D63" s="216"/>
      <c r="E63" s="216"/>
      <c r="F63" s="217"/>
      <c r="G63" s="218"/>
      <c r="H63" s="219"/>
      <c r="I63" s="219"/>
      <c r="J63" s="218"/>
      <c r="K63" s="220"/>
      <c r="L63" s="220"/>
      <c r="M63" s="220"/>
      <c r="N63" s="220"/>
      <c r="O63" s="220"/>
      <c r="P63" s="274"/>
      <c r="Q63" s="275"/>
      <c r="R63" s="275"/>
      <c r="S63" s="275"/>
      <c r="T63" s="275"/>
      <c r="U63" s="275"/>
      <c r="V63" s="275"/>
      <c r="W63" s="275"/>
      <c r="X63" s="275"/>
      <c r="Y63" s="275"/>
      <c r="Z63" s="275"/>
    </row>
    <row r="64" spans="1:16" ht="9.75">
      <c r="A64" s="215"/>
      <c r="B64" s="215"/>
      <c r="C64" s="216"/>
      <c r="D64" s="216"/>
      <c r="E64" s="216"/>
      <c r="F64" s="217"/>
      <c r="G64" s="218"/>
      <c r="H64" s="219"/>
      <c r="I64" s="219"/>
      <c r="J64" s="218"/>
      <c r="K64" s="220"/>
      <c r="L64" s="220"/>
      <c r="M64" s="220"/>
      <c r="N64" s="220"/>
      <c r="O64" s="220"/>
      <c r="P64" s="221"/>
    </row>
    <row r="65" spans="1:16" ht="9.75">
      <c r="A65" s="215"/>
      <c r="B65" s="215"/>
      <c r="C65" s="216"/>
      <c r="D65" s="216"/>
      <c r="E65" s="216"/>
      <c r="F65" s="217"/>
      <c r="G65" s="218"/>
      <c r="H65" s="219"/>
      <c r="I65" s="219"/>
      <c r="J65" s="218"/>
      <c r="K65" s="220"/>
      <c r="L65" s="220"/>
      <c r="M65" s="220"/>
      <c r="N65" s="220"/>
      <c r="O65" s="220"/>
      <c r="P65" s="221"/>
    </row>
    <row r="66" spans="1:16" ht="9.75">
      <c r="A66" s="215"/>
      <c r="B66" s="215"/>
      <c r="C66" s="216"/>
      <c r="D66" s="216"/>
      <c r="E66" s="216"/>
      <c r="F66" s="217"/>
      <c r="G66" s="218"/>
      <c r="H66" s="219"/>
      <c r="I66" s="219"/>
      <c r="J66" s="218"/>
      <c r="K66" s="220"/>
      <c r="L66" s="220"/>
      <c r="M66" s="220"/>
      <c r="N66" s="220"/>
      <c r="O66" s="220"/>
      <c r="P66" s="221"/>
    </row>
    <row r="67" spans="1:16" ht="9.75">
      <c r="A67" s="215"/>
      <c r="B67" s="215"/>
      <c r="C67" s="216"/>
      <c r="D67" s="216"/>
      <c r="E67" s="216"/>
      <c r="F67" s="217"/>
      <c r="G67" s="218"/>
      <c r="H67" s="219"/>
      <c r="I67" s="219"/>
      <c r="J67" s="218"/>
      <c r="K67" s="220"/>
      <c r="L67" s="220"/>
      <c r="M67" s="220"/>
      <c r="N67" s="220"/>
      <c r="O67" s="220"/>
      <c r="P67" s="221"/>
    </row>
    <row r="68" spans="1:16" ht="9.75">
      <c r="A68" s="215"/>
      <c r="B68" s="215"/>
      <c r="C68" s="216"/>
      <c r="D68" s="216"/>
      <c r="E68" s="216"/>
      <c r="F68" s="217"/>
      <c r="G68" s="218"/>
      <c r="H68" s="219"/>
      <c r="I68" s="219"/>
      <c r="J68" s="218"/>
      <c r="K68" s="220"/>
      <c r="L68" s="220"/>
      <c r="M68" s="220"/>
      <c r="N68" s="220"/>
      <c r="O68" s="220"/>
      <c r="P68" s="221"/>
    </row>
    <row r="69" spans="1:16" ht="9.75">
      <c r="A69" s="215"/>
      <c r="B69" s="215"/>
      <c r="C69" s="216"/>
      <c r="D69" s="216"/>
      <c r="E69" s="216"/>
      <c r="F69" s="217"/>
      <c r="G69" s="218"/>
      <c r="H69" s="219"/>
      <c r="I69" s="219"/>
      <c r="J69" s="218"/>
      <c r="K69" s="220"/>
      <c r="L69" s="220"/>
      <c r="M69" s="220"/>
      <c r="N69" s="220"/>
      <c r="O69" s="220"/>
      <c r="P69" s="221"/>
    </row>
    <row r="70" spans="1:16" ht="9.75">
      <c r="A70" s="215"/>
      <c r="B70" s="215"/>
      <c r="C70" s="216"/>
      <c r="D70" s="216"/>
      <c r="E70" s="216"/>
      <c r="F70" s="217"/>
      <c r="G70" s="218"/>
      <c r="H70" s="219"/>
      <c r="I70" s="219"/>
      <c r="J70" s="218"/>
      <c r="K70" s="220"/>
      <c r="L70" s="220"/>
      <c r="M70" s="220"/>
      <c r="N70" s="220"/>
      <c r="O70" s="220"/>
      <c r="P70" s="221"/>
    </row>
    <row r="71" spans="1:16" ht="9.75">
      <c r="A71" s="215"/>
      <c r="B71" s="215"/>
      <c r="C71" s="216"/>
      <c r="D71" s="216"/>
      <c r="E71" s="216"/>
      <c r="F71" s="217"/>
      <c r="G71" s="218"/>
      <c r="H71" s="219"/>
      <c r="I71" s="219"/>
      <c r="J71" s="218"/>
      <c r="K71" s="220"/>
      <c r="L71" s="220"/>
      <c r="M71" s="220"/>
      <c r="N71" s="220"/>
      <c r="O71" s="220"/>
      <c r="P71" s="221"/>
    </row>
    <row r="72" spans="1:16" ht="9.75">
      <c r="A72" s="215"/>
      <c r="B72" s="215"/>
      <c r="C72" s="216"/>
      <c r="D72" s="216"/>
      <c r="E72" s="216"/>
      <c r="F72" s="217"/>
      <c r="G72" s="218"/>
      <c r="H72" s="219"/>
      <c r="I72" s="219"/>
      <c r="J72" s="218"/>
      <c r="K72" s="220"/>
      <c r="L72" s="220"/>
      <c r="M72" s="220"/>
      <c r="N72" s="220"/>
      <c r="O72" s="220"/>
      <c r="P72" s="221"/>
    </row>
    <row r="73" spans="1:16" ht="9.75">
      <c r="A73" s="215"/>
      <c r="B73" s="215"/>
      <c r="C73" s="216"/>
      <c r="D73" s="216"/>
      <c r="E73" s="216"/>
      <c r="F73" s="217"/>
      <c r="G73" s="218"/>
      <c r="H73" s="219"/>
      <c r="I73" s="219"/>
      <c r="J73" s="218"/>
      <c r="K73" s="220"/>
      <c r="L73" s="220"/>
      <c r="M73" s="220"/>
      <c r="N73" s="220"/>
      <c r="O73" s="220"/>
      <c r="P73" s="221"/>
    </row>
    <row r="74" spans="1:16" ht="9.75">
      <c r="A74" s="215"/>
      <c r="B74" s="215"/>
      <c r="C74" s="216"/>
      <c r="D74" s="216"/>
      <c r="E74" s="216"/>
      <c r="F74" s="217"/>
      <c r="G74" s="218"/>
      <c r="H74" s="219"/>
      <c r="I74" s="219"/>
      <c r="J74" s="218"/>
      <c r="K74" s="220"/>
      <c r="L74" s="220"/>
      <c r="M74" s="220"/>
      <c r="N74" s="220"/>
      <c r="O74" s="220"/>
      <c r="P74" s="221"/>
    </row>
    <row r="75" spans="1:16" ht="9.75">
      <c r="A75" s="215"/>
      <c r="B75" s="215"/>
      <c r="C75" s="216"/>
      <c r="D75" s="216"/>
      <c r="E75" s="216"/>
      <c r="F75" s="217"/>
      <c r="G75" s="218"/>
      <c r="H75" s="219"/>
      <c r="I75" s="219"/>
      <c r="J75" s="218"/>
      <c r="K75" s="220"/>
      <c r="L75" s="220"/>
      <c r="M75" s="220"/>
      <c r="N75" s="220"/>
      <c r="O75" s="220"/>
      <c r="P75" s="221"/>
    </row>
    <row r="76" spans="1:16" ht="9.75">
      <c r="A76" s="215"/>
      <c r="B76" s="215"/>
      <c r="C76" s="216"/>
      <c r="D76" s="216"/>
      <c r="E76" s="216"/>
      <c r="F76" s="217"/>
      <c r="G76" s="218"/>
      <c r="H76" s="219"/>
      <c r="I76" s="219"/>
      <c r="J76" s="218"/>
      <c r="K76" s="220"/>
      <c r="L76" s="220"/>
      <c r="M76" s="220"/>
      <c r="N76" s="220"/>
      <c r="O76" s="220"/>
      <c r="P76" s="221"/>
    </row>
    <row r="77" spans="1:16" ht="9.75">
      <c r="A77" s="215"/>
      <c r="B77" s="215"/>
      <c r="C77" s="216"/>
      <c r="D77" s="216"/>
      <c r="E77" s="216"/>
      <c r="F77" s="217"/>
      <c r="G77" s="218"/>
      <c r="H77" s="219"/>
      <c r="I77" s="219"/>
      <c r="J77" s="218"/>
      <c r="K77" s="220"/>
      <c r="L77" s="220"/>
      <c r="M77" s="220"/>
      <c r="N77" s="220"/>
      <c r="O77" s="220"/>
      <c r="P77" s="221"/>
    </row>
    <row r="78" spans="1:16" ht="9.75">
      <c r="A78" s="215"/>
      <c r="B78" s="215"/>
      <c r="C78" s="216"/>
      <c r="D78" s="216"/>
      <c r="E78" s="216"/>
      <c r="F78" s="217"/>
      <c r="G78" s="218"/>
      <c r="H78" s="219"/>
      <c r="I78" s="219"/>
      <c r="J78" s="218"/>
      <c r="K78" s="220"/>
      <c r="L78" s="220"/>
      <c r="M78" s="220"/>
      <c r="N78" s="220"/>
      <c r="O78" s="220"/>
      <c r="P78" s="221"/>
    </row>
    <row r="79" spans="1:16" ht="9.75">
      <c r="A79" s="215"/>
      <c r="B79" s="215"/>
      <c r="C79" s="216"/>
      <c r="D79" s="216"/>
      <c r="E79" s="216"/>
      <c r="F79" s="217"/>
      <c r="G79" s="218"/>
      <c r="H79" s="219"/>
      <c r="I79" s="219"/>
      <c r="J79" s="218"/>
      <c r="K79" s="220"/>
      <c r="L79" s="220"/>
      <c r="M79" s="220"/>
      <c r="N79" s="220"/>
      <c r="O79" s="220"/>
      <c r="P79" s="221"/>
    </row>
    <row r="80" spans="1:16" ht="9.75">
      <c r="A80" s="215"/>
      <c r="B80" s="215"/>
      <c r="C80" s="216"/>
      <c r="D80" s="216"/>
      <c r="E80" s="216"/>
      <c r="F80" s="217"/>
      <c r="G80" s="218"/>
      <c r="H80" s="219"/>
      <c r="I80" s="219"/>
      <c r="J80" s="218"/>
      <c r="K80" s="220"/>
      <c r="L80" s="220"/>
      <c r="M80" s="220"/>
      <c r="N80" s="220"/>
      <c r="O80" s="220"/>
      <c r="P80" s="221"/>
    </row>
    <row r="81" spans="1:16" ht="9.75">
      <c r="A81" s="215"/>
      <c r="B81" s="215"/>
      <c r="C81" s="216"/>
      <c r="D81" s="216"/>
      <c r="E81" s="216"/>
      <c r="F81" s="217"/>
      <c r="G81" s="218"/>
      <c r="H81" s="219"/>
      <c r="I81" s="219"/>
      <c r="J81" s="218"/>
      <c r="K81" s="220"/>
      <c r="L81" s="220"/>
      <c r="M81" s="220"/>
      <c r="N81" s="220"/>
      <c r="O81" s="220"/>
      <c r="P81" s="221"/>
    </row>
    <row r="82" spans="1:16" ht="9.75">
      <c r="A82" s="215"/>
      <c r="B82" s="215"/>
      <c r="C82" s="216"/>
      <c r="D82" s="216"/>
      <c r="E82" s="216"/>
      <c r="F82" s="217"/>
      <c r="G82" s="218"/>
      <c r="H82" s="219"/>
      <c r="I82" s="219"/>
      <c r="J82" s="218"/>
      <c r="K82" s="220"/>
      <c r="L82" s="220"/>
      <c r="M82" s="220"/>
      <c r="N82" s="220"/>
      <c r="O82" s="220"/>
      <c r="P82" s="221"/>
    </row>
    <row r="83" spans="1:16" ht="9.75">
      <c r="A83" s="215"/>
      <c r="B83" s="215"/>
      <c r="C83" s="216"/>
      <c r="D83" s="216"/>
      <c r="E83" s="216"/>
      <c r="F83" s="217"/>
      <c r="G83" s="218"/>
      <c r="H83" s="219"/>
      <c r="I83" s="219"/>
      <c r="J83" s="218"/>
      <c r="K83" s="220"/>
      <c r="L83" s="220"/>
      <c r="M83" s="220"/>
      <c r="N83" s="220"/>
      <c r="O83" s="220"/>
      <c r="P83" s="221"/>
    </row>
    <row r="84" spans="1:16" ht="9.75">
      <c r="A84" s="215"/>
      <c r="B84" s="215"/>
      <c r="C84" s="216"/>
      <c r="D84" s="216"/>
      <c r="E84" s="216"/>
      <c r="F84" s="217"/>
      <c r="G84" s="218"/>
      <c r="H84" s="219"/>
      <c r="I84" s="219"/>
      <c r="J84" s="218"/>
      <c r="K84" s="220"/>
      <c r="L84" s="220"/>
      <c r="M84" s="220"/>
      <c r="N84" s="220"/>
      <c r="O84" s="220"/>
      <c r="P84" s="221"/>
    </row>
    <row r="85" spans="1:16" ht="9.75">
      <c r="A85" s="215"/>
      <c r="B85" s="215"/>
      <c r="C85" s="216"/>
      <c r="D85" s="216"/>
      <c r="E85" s="216"/>
      <c r="F85" s="217"/>
      <c r="G85" s="218"/>
      <c r="H85" s="219"/>
      <c r="I85" s="219"/>
      <c r="J85" s="218"/>
      <c r="K85" s="220"/>
      <c r="L85" s="220"/>
      <c r="M85" s="220"/>
      <c r="N85" s="220"/>
      <c r="O85" s="220"/>
      <c r="P85" s="221"/>
    </row>
    <row r="86" spans="1:16" ht="9.75">
      <c r="A86" s="215"/>
      <c r="B86" s="215"/>
      <c r="C86" s="216"/>
      <c r="D86" s="216"/>
      <c r="E86" s="216"/>
      <c r="F86" s="217"/>
      <c r="G86" s="218"/>
      <c r="H86" s="219"/>
      <c r="I86" s="219"/>
      <c r="J86" s="218"/>
      <c r="K86" s="220"/>
      <c r="L86" s="220"/>
      <c r="M86" s="220"/>
      <c r="N86" s="220"/>
      <c r="O86" s="220"/>
      <c r="P86" s="221"/>
    </row>
    <row r="87" spans="1:16" ht="9.75">
      <c r="A87" s="215"/>
      <c r="B87" s="215"/>
      <c r="C87" s="216"/>
      <c r="D87" s="216"/>
      <c r="E87" s="216"/>
      <c r="F87" s="217"/>
      <c r="G87" s="218"/>
      <c r="H87" s="219"/>
      <c r="I87" s="219"/>
      <c r="J87" s="218"/>
      <c r="K87" s="220"/>
      <c r="L87" s="220"/>
      <c r="M87" s="220"/>
      <c r="N87" s="220"/>
      <c r="O87" s="220"/>
      <c r="P87" s="221"/>
    </row>
    <row r="88" spans="1:16" ht="9.75">
      <c r="A88" s="215"/>
      <c r="B88" s="215"/>
      <c r="C88" s="216"/>
      <c r="D88" s="216"/>
      <c r="E88" s="216"/>
      <c r="F88" s="217"/>
      <c r="G88" s="218"/>
      <c r="H88" s="219"/>
      <c r="I88" s="219"/>
      <c r="J88" s="218"/>
      <c r="K88" s="220"/>
      <c r="L88" s="220"/>
      <c r="M88" s="220"/>
      <c r="N88" s="220"/>
      <c r="O88" s="220"/>
      <c r="P88" s="221"/>
    </row>
    <row r="89" spans="1:16" ht="9.75">
      <c r="A89" s="215"/>
      <c r="B89" s="215"/>
      <c r="C89" s="216"/>
      <c r="D89" s="216"/>
      <c r="E89" s="216"/>
      <c r="F89" s="217"/>
      <c r="G89" s="218"/>
      <c r="H89" s="219"/>
      <c r="I89" s="219"/>
      <c r="J89" s="218"/>
      <c r="K89" s="220"/>
      <c r="L89" s="220"/>
      <c r="M89" s="220"/>
      <c r="N89" s="220"/>
      <c r="O89" s="220"/>
      <c r="P89" s="221"/>
    </row>
    <row r="90" spans="1:16" ht="9.75">
      <c r="A90" s="215"/>
      <c r="B90" s="215"/>
      <c r="C90" s="216"/>
      <c r="D90" s="216"/>
      <c r="E90" s="216"/>
      <c r="F90" s="217"/>
      <c r="G90" s="218"/>
      <c r="H90" s="219"/>
      <c r="I90" s="219"/>
      <c r="J90" s="218"/>
      <c r="K90" s="220"/>
      <c r="L90" s="220"/>
      <c r="M90" s="220"/>
      <c r="N90" s="220"/>
      <c r="O90" s="220"/>
      <c r="P90" s="221"/>
    </row>
    <row r="91" spans="1:16" ht="9.75">
      <c r="A91" s="215"/>
      <c r="B91" s="215"/>
      <c r="C91" s="216"/>
      <c r="D91" s="216"/>
      <c r="E91" s="216"/>
      <c r="F91" s="217"/>
      <c r="G91" s="218"/>
      <c r="H91" s="219"/>
      <c r="I91" s="219"/>
      <c r="J91" s="218"/>
      <c r="K91" s="220"/>
      <c r="L91" s="220"/>
      <c r="M91" s="220"/>
      <c r="N91" s="220"/>
      <c r="O91" s="220"/>
      <c r="P91" s="221"/>
    </row>
    <row r="92" spans="1:16" ht="9.75">
      <c r="A92" s="215"/>
      <c r="B92" s="215"/>
      <c r="C92" s="216"/>
      <c r="D92" s="216"/>
      <c r="E92" s="216"/>
      <c r="F92" s="217"/>
      <c r="G92" s="218"/>
      <c r="H92" s="219"/>
      <c r="I92" s="219"/>
      <c r="J92" s="218"/>
      <c r="K92" s="220"/>
      <c r="L92" s="220"/>
      <c r="M92" s="220"/>
      <c r="N92" s="220"/>
      <c r="O92" s="220"/>
      <c r="P92" s="221"/>
    </row>
  </sheetData>
  <mergeCells count="20"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A30:O30"/>
    <mergeCell ref="G32:J32"/>
    <mergeCell ref="N8:N10"/>
    <mergeCell ref="O8:O10"/>
    <mergeCell ref="E9:E10"/>
    <mergeCell ref="F9:I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0">
      <selection activeCell="J18" sqref="J18"/>
    </sheetView>
  </sheetViews>
  <sheetFormatPr defaultColWidth="9.140625" defaultRowHeight="12.75"/>
  <cols>
    <col min="1" max="1" width="4.421875" style="99" customWidth="1"/>
    <col min="2" max="2" width="5.57421875" style="136" customWidth="1"/>
    <col min="3" max="3" width="5.28125" style="161" customWidth="1"/>
    <col min="4" max="4" width="49.7109375" style="99" customWidth="1"/>
    <col min="5" max="5" width="11.421875" style="99" customWidth="1"/>
    <col min="6" max="6" width="10.57421875" style="99" customWidth="1"/>
    <col min="7" max="7" width="9.421875" style="108" customWidth="1"/>
    <col min="8" max="8" width="9.140625" style="99" customWidth="1"/>
    <col min="9" max="10" width="10.57421875" style="99" bestFit="1" customWidth="1"/>
    <col min="11" max="16384" width="9.140625" style="99" customWidth="1"/>
  </cols>
  <sheetData>
    <row r="1" spans="1:7" ht="12.75" customHeight="1">
      <c r="A1" s="105"/>
      <c r="B1" s="106"/>
      <c r="C1" s="154"/>
      <c r="E1" s="425" t="s">
        <v>43</v>
      </c>
      <c r="F1" s="425"/>
      <c r="G1" s="425"/>
    </row>
    <row r="2" spans="1:7" ht="12.75" customHeight="1">
      <c r="A2" s="105"/>
      <c r="B2" s="106"/>
      <c r="C2" s="154"/>
      <c r="D2" s="105"/>
      <c r="E2" s="425" t="s">
        <v>178</v>
      </c>
      <c r="F2" s="425"/>
      <c r="G2" s="425"/>
    </row>
    <row r="3" spans="1:7" ht="12.75" customHeight="1">
      <c r="A3" s="105"/>
      <c r="B3" s="106"/>
      <c r="C3" s="154"/>
      <c r="D3" s="107"/>
      <c r="E3" s="425" t="s">
        <v>0</v>
      </c>
      <c r="F3" s="425"/>
      <c r="G3" s="425"/>
    </row>
    <row r="4" spans="1:7" ht="12.75" customHeight="1">
      <c r="A4" s="105"/>
      <c r="B4" s="106"/>
      <c r="C4" s="154"/>
      <c r="E4" s="425" t="s">
        <v>179</v>
      </c>
      <c r="F4" s="425"/>
      <c r="G4" s="425"/>
    </row>
    <row r="5" spans="1:6" ht="14.25" customHeight="1">
      <c r="A5" s="105"/>
      <c r="B5" s="106"/>
      <c r="C5" s="154"/>
      <c r="E5" s="108"/>
      <c r="F5" s="108"/>
    </row>
    <row r="6" spans="1:7" ht="18.75" customHeight="1" thickBot="1">
      <c r="A6" s="422" t="s">
        <v>44</v>
      </c>
      <c r="B6" s="422"/>
      <c r="C6" s="422"/>
      <c r="D6" s="422"/>
      <c r="E6" s="422"/>
      <c r="F6" s="422"/>
      <c r="G6" s="422"/>
    </row>
    <row r="7" spans="1:7" ht="14.25" customHeight="1" thickTop="1">
      <c r="A7" s="109" t="s">
        <v>2</v>
      </c>
      <c r="B7" s="110" t="s">
        <v>3</v>
      </c>
      <c r="C7" s="155" t="s">
        <v>45</v>
      </c>
      <c r="D7" s="111" t="s">
        <v>46</v>
      </c>
      <c r="E7" s="203" t="s">
        <v>47</v>
      </c>
      <c r="F7" s="423" t="s">
        <v>48</v>
      </c>
      <c r="G7" s="424"/>
    </row>
    <row r="8" spans="1:7" ht="12" customHeight="1">
      <c r="A8" s="112"/>
      <c r="B8" s="113"/>
      <c r="C8" s="156"/>
      <c r="D8" s="100"/>
      <c r="E8" s="114" t="s">
        <v>49</v>
      </c>
      <c r="F8" s="115" t="s">
        <v>49</v>
      </c>
      <c r="G8" s="116" t="s">
        <v>50</v>
      </c>
    </row>
    <row r="9" spans="1:7" ht="17.25" customHeight="1">
      <c r="A9" s="123" t="s">
        <v>62</v>
      </c>
      <c r="B9" s="124"/>
      <c r="C9" s="124"/>
      <c r="D9" s="125" t="s">
        <v>10</v>
      </c>
      <c r="E9" s="126">
        <f>SUM(E10)</f>
        <v>0</v>
      </c>
      <c r="F9" s="126">
        <f>SUM(F10)</f>
        <v>60000</v>
      </c>
      <c r="G9" s="144">
        <f>SUM(G10)</f>
        <v>60000</v>
      </c>
    </row>
    <row r="10" spans="1:7" ht="15.75" customHeight="1">
      <c r="A10" s="117"/>
      <c r="B10" s="118" t="s">
        <v>63</v>
      </c>
      <c r="C10" s="157"/>
      <c r="D10" s="127" t="s">
        <v>64</v>
      </c>
      <c r="E10" s="122">
        <f>SUM(E11:E12)</f>
        <v>0</v>
      </c>
      <c r="F10" s="143">
        <f>SUM(F11:F12)</f>
        <v>60000</v>
      </c>
      <c r="G10" s="153">
        <f>SUM(G11:G12)</f>
        <v>60000</v>
      </c>
    </row>
    <row r="11" spans="1:7" ht="27.75" customHeight="1">
      <c r="A11" s="117"/>
      <c r="B11" s="119"/>
      <c r="C11" s="158" t="s">
        <v>111</v>
      </c>
      <c r="D11" s="121" t="s">
        <v>117</v>
      </c>
      <c r="E11" s="122"/>
      <c r="F11" s="122">
        <v>60000</v>
      </c>
      <c r="G11" s="120"/>
    </row>
    <row r="12" spans="1:7" ht="16.5" customHeight="1">
      <c r="A12" s="117"/>
      <c r="B12" s="119"/>
      <c r="C12" s="158" t="s">
        <v>55</v>
      </c>
      <c r="D12" s="121" t="s">
        <v>53</v>
      </c>
      <c r="E12" s="122"/>
      <c r="F12" s="122"/>
      <c r="G12" s="120">
        <v>60000</v>
      </c>
    </row>
    <row r="13" spans="1:7" ht="14.25" customHeight="1">
      <c r="A13" s="123" t="s">
        <v>103</v>
      </c>
      <c r="B13" s="124"/>
      <c r="C13" s="124"/>
      <c r="D13" s="125" t="s">
        <v>104</v>
      </c>
      <c r="E13" s="126">
        <f>SUM(E14)</f>
        <v>136100</v>
      </c>
      <c r="F13" s="126">
        <f>SUM(F14)</f>
        <v>136100</v>
      </c>
      <c r="G13" s="120"/>
    </row>
    <row r="14" spans="1:7" ht="16.5" customHeight="1">
      <c r="A14" s="117"/>
      <c r="B14" s="118" t="s">
        <v>105</v>
      </c>
      <c r="C14" s="157"/>
      <c r="D14" s="127" t="s">
        <v>106</v>
      </c>
      <c r="E14" s="181">
        <f>SUM(E15:E16)</f>
        <v>136100</v>
      </c>
      <c r="F14" s="181">
        <f>SUM(F15:F16)</f>
        <v>136100</v>
      </c>
      <c r="G14" s="120"/>
    </row>
    <row r="15" spans="1:7" ht="28.5" customHeight="1">
      <c r="A15" s="117"/>
      <c r="B15" s="119"/>
      <c r="C15" s="158" t="s">
        <v>107</v>
      </c>
      <c r="D15" s="121" t="s">
        <v>108</v>
      </c>
      <c r="E15" s="122">
        <v>136100</v>
      </c>
      <c r="F15" s="122"/>
      <c r="G15" s="120"/>
    </row>
    <row r="16" spans="1:7" ht="16.5" customHeight="1">
      <c r="A16" s="117"/>
      <c r="B16" s="119"/>
      <c r="C16" s="158" t="s">
        <v>120</v>
      </c>
      <c r="D16" s="121" t="s">
        <v>121</v>
      </c>
      <c r="E16" s="122"/>
      <c r="F16" s="122">
        <v>136100</v>
      </c>
      <c r="G16" s="120"/>
    </row>
    <row r="17" spans="1:7" ht="16.5" customHeight="1">
      <c r="A17" s="123" t="s">
        <v>123</v>
      </c>
      <c r="B17" s="124"/>
      <c r="C17" s="124"/>
      <c r="D17" s="125" t="s">
        <v>32</v>
      </c>
      <c r="E17" s="126">
        <f>SUM(E18)</f>
        <v>39577</v>
      </c>
      <c r="F17" s="122"/>
      <c r="G17" s="120"/>
    </row>
    <row r="18" spans="1:7" ht="16.5" customHeight="1">
      <c r="A18" s="117"/>
      <c r="B18" s="118" t="s">
        <v>124</v>
      </c>
      <c r="C18" s="157"/>
      <c r="D18" s="127" t="s">
        <v>125</v>
      </c>
      <c r="E18" s="181">
        <f>SUM(E19)</f>
        <v>39577</v>
      </c>
      <c r="F18" s="122"/>
      <c r="G18" s="120"/>
    </row>
    <row r="19" spans="1:7" ht="16.5" customHeight="1">
      <c r="A19" s="117"/>
      <c r="B19" s="113"/>
      <c r="C19" s="158" t="s">
        <v>126</v>
      </c>
      <c r="D19" s="121" t="s">
        <v>127</v>
      </c>
      <c r="E19" s="122">
        <v>39577</v>
      </c>
      <c r="F19" s="122"/>
      <c r="G19" s="120"/>
    </row>
    <row r="20" spans="1:7" ht="16.5" customHeight="1">
      <c r="A20" s="123" t="s">
        <v>128</v>
      </c>
      <c r="B20" s="124"/>
      <c r="C20" s="124"/>
      <c r="D20" s="125" t="s">
        <v>129</v>
      </c>
      <c r="E20" s="126"/>
      <c r="F20" s="126">
        <f>SUM(F21)</f>
        <v>39577</v>
      </c>
      <c r="G20" s="120"/>
    </row>
    <row r="21" spans="1:7" ht="25.5" customHeight="1">
      <c r="A21" s="117"/>
      <c r="B21" s="118" t="s">
        <v>130</v>
      </c>
      <c r="C21" s="157"/>
      <c r="D21" s="127" t="s">
        <v>131</v>
      </c>
      <c r="E21" s="181"/>
      <c r="F21" s="181">
        <f>SUM(F22)</f>
        <v>39577</v>
      </c>
      <c r="G21" s="120"/>
    </row>
    <row r="22" spans="1:7" ht="16.5" customHeight="1">
      <c r="A22" s="117"/>
      <c r="B22" s="113"/>
      <c r="C22" s="158" t="s">
        <v>132</v>
      </c>
      <c r="D22" s="121" t="s">
        <v>133</v>
      </c>
      <c r="E22" s="122"/>
      <c r="F22" s="122">
        <v>39577</v>
      </c>
      <c r="G22" s="120"/>
    </row>
    <row r="23" spans="1:7" ht="15" customHeight="1">
      <c r="A23" s="123" t="s">
        <v>112</v>
      </c>
      <c r="B23" s="124"/>
      <c r="C23" s="124"/>
      <c r="D23" s="125" t="s">
        <v>37</v>
      </c>
      <c r="E23" s="182">
        <f>SUM(E24)</f>
        <v>0</v>
      </c>
      <c r="F23" s="182">
        <f>SUM(F24)</f>
        <v>3500</v>
      </c>
      <c r="G23" s="183">
        <f>G24</f>
        <v>3500</v>
      </c>
    </row>
    <row r="24" spans="1:7" ht="15" customHeight="1">
      <c r="A24" s="196"/>
      <c r="B24" s="118" t="s">
        <v>113</v>
      </c>
      <c r="C24" s="187"/>
      <c r="D24" s="188" t="s">
        <v>114</v>
      </c>
      <c r="E24" s="189">
        <f>SUM(E25:E26)</f>
        <v>0</v>
      </c>
      <c r="F24" s="185">
        <f>SUM(F25:F26)</f>
        <v>3500</v>
      </c>
      <c r="G24" s="186">
        <f>SUM(G25:G25)</f>
        <v>3500</v>
      </c>
    </row>
    <row r="25" spans="1:7" ht="15" customHeight="1">
      <c r="A25" s="117"/>
      <c r="B25" s="119"/>
      <c r="C25" s="190" t="s">
        <v>115</v>
      </c>
      <c r="D25" s="191" t="s">
        <v>116</v>
      </c>
      <c r="E25" s="189"/>
      <c r="F25" s="189"/>
      <c r="G25" s="192">
        <v>3500</v>
      </c>
    </row>
    <row r="26" spans="1:7" ht="15" customHeight="1">
      <c r="A26" s="197"/>
      <c r="B26" s="113"/>
      <c r="C26" s="124" t="s">
        <v>109</v>
      </c>
      <c r="D26" s="184" t="s">
        <v>110</v>
      </c>
      <c r="E26" s="189"/>
      <c r="F26" s="189">
        <v>3500</v>
      </c>
      <c r="G26" s="192"/>
    </row>
    <row r="27" spans="1:7" ht="15" customHeight="1" thickBot="1">
      <c r="A27" s="128"/>
      <c r="B27" s="129"/>
      <c r="C27" s="159"/>
      <c r="D27" s="130" t="s">
        <v>51</v>
      </c>
      <c r="E27" s="131">
        <f>E23+E20+E17+E13+E9</f>
        <v>175677</v>
      </c>
      <c r="F27" s="131">
        <f>F23+F20+F17+F13+F9</f>
        <v>239177</v>
      </c>
      <c r="G27" s="141">
        <f>G23+G20+G17+G13+G9</f>
        <v>63500</v>
      </c>
    </row>
    <row r="28" spans="1:7" ht="9.75" customHeight="1" thickTop="1">
      <c r="A28" s="132"/>
      <c r="B28" s="133"/>
      <c r="C28" s="160"/>
      <c r="D28" s="134"/>
      <c r="E28" s="135"/>
      <c r="F28" s="135"/>
      <c r="G28" s="135"/>
    </row>
    <row r="29" spans="1:7" ht="14.25" customHeight="1">
      <c r="A29" s="426" t="s">
        <v>52</v>
      </c>
      <c r="B29" s="426"/>
      <c r="C29" s="426"/>
      <c r="D29" s="426"/>
      <c r="E29" s="426"/>
      <c r="F29" s="426"/>
      <c r="G29" s="426"/>
    </row>
    <row r="30" spans="1:7" ht="50.25" customHeight="1">
      <c r="A30" s="427" t="s">
        <v>118</v>
      </c>
      <c r="B30" s="428"/>
      <c r="C30" s="428"/>
      <c r="D30" s="428"/>
      <c r="E30" s="428"/>
      <c r="F30" s="428"/>
      <c r="G30" s="428"/>
    </row>
    <row r="31" spans="1:7" ht="35.25" customHeight="1">
      <c r="A31" s="427" t="s">
        <v>122</v>
      </c>
      <c r="B31" s="428"/>
      <c r="C31" s="428"/>
      <c r="D31" s="428"/>
      <c r="E31" s="428"/>
      <c r="F31" s="428"/>
      <c r="G31" s="428"/>
    </row>
    <row r="32" spans="1:7" ht="35.25" customHeight="1">
      <c r="A32" s="429" t="s">
        <v>134</v>
      </c>
      <c r="B32" s="429"/>
      <c r="C32" s="429"/>
      <c r="D32" s="429"/>
      <c r="E32" s="429"/>
      <c r="F32" s="429"/>
      <c r="G32" s="429"/>
    </row>
    <row r="33" spans="1:7" ht="57.75" customHeight="1">
      <c r="A33" s="429" t="s">
        <v>172</v>
      </c>
      <c r="B33" s="429"/>
      <c r="C33" s="429"/>
      <c r="D33" s="429"/>
      <c r="E33" s="429"/>
      <c r="F33" s="429"/>
      <c r="G33" s="429"/>
    </row>
    <row r="34" spans="1:7" ht="47.25" customHeight="1">
      <c r="A34" s="429" t="s">
        <v>119</v>
      </c>
      <c r="B34" s="429"/>
      <c r="C34" s="429"/>
      <c r="D34" s="429"/>
      <c r="E34" s="429"/>
      <c r="F34" s="429"/>
      <c r="G34" s="429"/>
    </row>
    <row r="35" spans="1:7" ht="42" customHeight="1">
      <c r="A35" s="429"/>
      <c r="B35" s="429"/>
      <c r="C35" s="429"/>
      <c r="D35" s="429"/>
      <c r="E35" s="429"/>
      <c r="F35" s="429"/>
      <c r="G35" s="429"/>
    </row>
    <row r="36" spans="1:7" ht="16.5" customHeight="1">
      <c r="A36" s="427"/>
      <c r="B36" s="430"/>
      <c r="C36" s="430"/>
      <c r="D36" s="430"/>
      <c r="E36" s="430"/>
      <c r="F36" s="430"/>
      <c r="G36" s="430"/>
    </row>
    <row r="37" spans="1:10" ht="21" customHeight="1">
      <c r="A37" s="431"/>
      <c r="B37" s="431"/>
      <c r="C37" s="431"/>
      <c r="D37" s="431"/>
      <c r="E37" s="431"/>
      <c r="F37" s="431"/>
      <c r="G37" s="431"/>
      <c r="H37" s="152"/>
      <c r="I37" s="152"/>
      <c r="J37" s="152"/>
    </row>
    <row r="38" spans="1:10" ht="21" customHeight="1">
      <c r="A38" s="431"/>
      <c r="B38" s="431"/>
      <c r="C38" s="431"/>
      <c r="D38" s="431"/>
      <c r="E38" s="431"/>
      <c r="F38" s="431"/>
      <c r="G38" s="431"/>
      <c r="H38" s="152"/>
      <c r="I38" s="152"/>
      <c r="J38" s="152"/>
    </row>
    <row r="39" spans="1:10" ht="21" customHeight="1">
      <c r="A39" s="431"/>
      <c r="B39" s="431"/>
      <c r="C39" s="431"/>
      <c r="D39" s="431"/>
      <c r="E39" s="431"/>
      <c r="F39" s="431"/>
      <c r="G39" s="431"/>
      <c r="H39" s="152"/>
      <c r="I39" s="152"/>
      <c r="J39" s="152"/>
    </row>
    <row r="40" spans="1:10" ht="21.75" customHeight="1">
      <c r="A40" s="431"/>
      <c r="B40" s="431"/>
      <c r="C40" s="431"/>
      <c r="D40" s="431"/>
      <c r="E40" s="431"/>
      <c r="F40" s="431"/>
      <c r="G40" s="431"/>
      <c r="H40" s="152"/>
      <c r="I40" s="152"/>
      <c r="J40" s="152"/>
    </row>
    <row r="41" spans="1:10" ht="31.5" customHeight="1">
      <c r="A41" s="431"/>
      <c r="B41" s="431"/>
      <c r="C41" s="431"/>
      <c r="D41" s="431"/>
      <c r="E41" s="431"/>
      <c r="F41" s="431"/>
      <c r="G41" s="431"/>
      <c r="H41" s="152"/>
      <c r="I41" s="152"/>
      <c r="J41" s="152"/>
    </row>
    <row r="42" spans="1:7" ht="22.5" customHeight="1">
      <c r="A42" s="428"/>
      <c r="B42" s="432"/>
      <c r="C42" s="432"/>
      <c r="D42" s="432"/>
      <c r="E42" s="432"/>
      <c r="F42" s="432"/>
      <c r="G42" s="432"/>
    </row>
    <row r="43" spans="1:7" ht="24.75" customHeight="1">
      <c r="A43" s="427"/>
      <c r="B43" s="432"/>
      <c r="C43" s="432"/>
      <c r="D43" s="432"/>
      <c r="E43" s="432"/>
      <c r="F43" s="432"/>
      <c r="G43" s="432"/>
    </row>
    <row r="44" spans="1:7" ht="16.5" customHeight="1">
      <c r="A44" s="428"/>
      <c r="B44" s="432"/>
      <c r="C44" s="432"/>
      <c r="D44" s="432"/>
      <c r="E44" s="432"/>
      <c r="F44" s="432"/>
      <c r="G44" s="432"/>
    </row>
    <row r="45" spans="1:7" ht="24" customHeight="1">
      <c r="A45" s="433"/>
      <c r="B45" s="432"/>
      <c r="C45" s="432"/>
      <c r="D45" s="432"/>
      <c r="E45" s="432"/>
      <c r="F45" s="432"/>
      <c r="G45" s="432"/>
    </row>
    <row r="46" spans="1:7" ht="17.25" customHeight="1">
      <c r="A46" s="428"/>
      <c r="B46" s="432"/>
      <c r="C46" s="432"/>
      <c r="D46" s="432"/>
      <c r="E46" s="432"/>
      <c r="F46" s="432"/>
      <c r="G46" s="432"/>
    </row>
    <row r="47" spans="1:7" ht="33" customHeight="1">
      <c r="A47" s="428"/>
      <c r="B47" s="430"/>
      <c r="C47" s="430"/>
      <c r="D47" s="430"/>
      <c r="E47" s="430"/>
      <c r="F47" s="430"/>
      <c r="G47" s="430"/>
    </row>
    <row r="48" spans="1:7" ht="13.5" customHeight="1">
      <c r="A48" s="428"/>
      <c r="B48" s="432"/>
      <c r="C48" s="432"/>
      <c r="D48" s="432"/>
      <c r="E48" s="432"/>
      <c r="F48" s="432"/>
      <c r="G48" s="432"/>
    </row>
    <row r="49" spans="1:7" ht="15.75" customHeight="1">
      <c r="A49" s="428"/>
      <c r="B49" s="432"/>
      <c r="C49" s="432"/>
      <c r="D49" s="432"/>
      <c r="E49" s="432"/>
      <c r="F49" s="432"/>
      <c r="G49" s="432"/>
    </row>
    <row r="50" spans="1:7" ht="24" customHeight="1">
      <c r="A50" s="428"/>
      <c r="B50" s="432"/>
      <c r="C50" s="432"/>
      <c r="D50" s="432"/>
      <c r="E50" s="432"/>
      <c r="F50" s="432"/>
      <c r="G50" s="432"/>
    </row>
    <row r="51" spans="1:7" ht="17.25" customHeight="1">
      <c r="A51" s="433"/>
      <c r="B51" s="432"/>
      <c r="C51" s="432"/>
      <c r="D51" s="432"/>
      <c r="E51" s="432"/>
      <c r="F51" s="432"/>
      <c r="G51" s="432"/>
    </row>
    <row r="52" spans="1:7" ht="43.5" customHeight="1">
      <c r="A52" s="434"/>
      <c r="B52" s="434"/>
      <c r="C52" s="434"/>
      <c r="D52" s="434"/>
      <c r="E52" s="434"/>
      <c r="F52" s="434"/>
      <c r="G52" s="434"/>
    </row>
    <row r="53" spans="1:7" ht="22.5" customHeight="1">
      <c r="A53" s="435"/>
      <c r="B53" s="435"/>
      <c r="C53" s="435"/>
      <c r="D53" s="435"/>
      <c r="E53" s="435"/>
      <c r="F53" s="435"/>
      <c r="G53" s="435"/>
    </row>
    <row r="54" spans="1:7" ht="38.25" customHeight="1">
      <c r="A54" s="427"/>
      <c r="B54" s="430"/>
      <c r="C54" s="430"/>
      <c r="D54" s="430"/>
      <c r="E54" s="430"/>
      <c r="F54" s="430"/>
      <c r="G54" s="430"/>
    </row>
    <row r="55" spans="1:7" ht="17.25" customHeight="1">
      <c r="A55" s="433"/>
      <c r="B55" s="436"/>
      <c r="C55" s="436"/>
      <c r="D55" s="436"/>
      <c r="E55" s="436"/>
      <c r="F55" s="436"/>
      <c r="G55" s="436"/>
    </row>
    <row r="56" spans="1:7" ht="16.5" customHeight="1">
      <c r="A56" s="437"/>
      <c r="B56" s="438"/>
      <c r="C56" s="438"/>
      <c r="D56" s="438"/>
      <c r="E56" s="438"/>
      <c r="F56" s="438"/>
      <c r="G56" s="438"/>
    </row>
    <row r="57" spans="1:7" ht="14.25" customHeight="1">
      <c r="A57" s="437"/>
      <c r="B57" s="438"/>
      <c r="C57" s="438"/>
      <c r="D57" s="438"/>
      <c r="E57" s="438"/>
      <c r="F57" s="438"/>
      <c r="G57" s="438"/>
    </row>
    <row r="58" spans="1:7" ht="14.25" customHeight="1">
      <c r="A58" s="433"/>
      <c r="B58" s="433"/>
      <c r="C58" s="433"/>
      <c r="D58" s="433"/>
      <c r="E58" s="433"/>
      <c r="F58" s="433"/>
      <c r="G58" s="433"/>
    </row>
    <row r="59" spans="1:7" ht="15" customHeight="1">
      <c r="A59" s="439"/>
      <c r="B59" s="440"/>
      <c r="C59" s="440"/>
      <c r="D59" s="440"/>
      <c r="E59" s="440"/>
      <c r="F59" s="440"/>
      <c r="G59" s="440"/>
    </row>
    <row r="60" spans="1:7" ht="15.75" customHeight="1">
      <c r="A60" s="437"/>
      <c r="B60" s="438"/>
      <c r="C60" s="438"/>
      <c r="D60" s="438"/>
      <c r="E60" s="438"/>
      <c r="F60" s="438"/>
      <c r="G60" s="438"/>
    </row>
    <row r="61" spans="1:7" ht="23.25" customHeight="1">
      <c r="A61" s="439"/>
      <c r="B61" s="439"/>
      <c r="C61" s="439"/>
      <c r="D61" s="439"/>
      <c r="E61" s="439"/>
      <c r="F61" s="439"/>
      <c r="G61" s="439"/>
    </row>
    <row r="62" spans="1:7" ht="15.75" customHeight="1">
      <c r="A62" s="439"/>
      <c r="B62" s="439"/>
      <c r="C62" s="439"/>
      <c r="D62" s="439"/>
      <c r="E62" s="439"/>
      <c r="F62" s="439"/>
      <c r="G62" s="439"/>
    </row>
    <row r="63" spans="1:7" ht="15" customHeight="1">
      <c r="A63" s="441"/>
      <c r="B63" s="432"/>
      <c r="C63" s="432"/>
      <c r="D63" s="432"/>
      <c r="E63" s="432"/>
      <c r="F63" s="432"/>
      <c r="G63" s="432"/>
    </row>
    <row r="64" spans="1:7" ht="15.75" customHeight="1">
      <c r="A64" s="441"/>
      <c r="B64" s="432"/>
      <c r="C64" s="432"/>
      <c r="D64" s="432"/>
      <c r="E64" s="432"/>
      <c r="F64" s="432"/>
      <c r="G64" s="432"/>
    </row>
    <row r="65" spans="1:7" ht="18" customHeight="1">
      <c r="A65" s="441"/>
      <c r="B65" s="432"/>
      <c r="C65" s="432"/>
      <c r="D65" s="432"/>
      <c r="E65" s="432"/>
      <c r="F65" s="432"/>
      <c r="G65" s="432"/>
    </row>
    <row r="66" spans="1:7" ht="15" customHeight="1">
      <c r="A66" s="441"/>
      <c r="B66" s="442"/>
      <c r="C66" s="442"/>
      <c r="D66" s="442"/>
      <c r="E66" s="442"/>
      <c r="F66" s="442"/>
      <c r="G66" s="442"/>
    </row>
    <row r="67" spans="1:7" ht="12" customHeight="1">
      <c r="A67" s="443"/>
      <c r="B67" s="441"/>
      <c r="C67" s="441"/>
      <c r="D67" s="441"/>
      <c r="E67" s="441"/>
      <c r="F67" s="441"/>
      <c r="G67" s="441"/>
    </row>
    <row r="68" spans="1:7" ht="58.5" customHeight="1">
      <c r="A68" s="444"/>
      <c r="B68" s="444"/>
      <c r="C68" s="444"/>
      <c r="D68" s="444"/>
      <c r="E68" s="444"/>
      <c r="F68" s="444"/>
      <c r="G68" s="444"/>
    </row>
    <row r="69" spans="1:7" ht="22.5" customHeight="1">
      <c r="A69" s="444"/>
      <c r="B69" s="444"/>
      <c r="C69" s="444"/>
      <c r="D69" s="444"/>
      <c r="E69" s="444"/>
      <c r="F69" s="444"/>
      <c r="G69" s="444"/>
    </row>
    <row r="70" spans="1:7" ht="47.25" customHeight="1">
      <c r="A70" s="443"/>
      <c r="B70" s="441"/>
      <c r="C70" s="441"/>
      <c r="D70" s="441"/>
      <c r="E70" s="441"/>
      <c r="F70" s="441"/>
      <c r="G70" s="441"/>
    </row>
    <row r="71" spans="1:7" ht="39" customHeight="1">
      <c r="A71" s="443"/>
      <c r="B71" s="430"/>
      <c r="C71" s="430"/>
      <c r="D71" s="430"/>
      <c r="E71" s="430"/>
      <c r="F71" s="430"/>
      <c r="G71" s="430"/>
    </row>
    <row r="72" spans="1:7" ht="15.75" customHeight="1">
      <c r="A72" s="445"/>
      <c r="B72" s="446"/>
      <c r="C72" s="446"/>
      <c r="D72" s="446"/>
      <c r="E72" s="446"/>
      <c r="F72" s="446"/>
      <c r="G72" s="447"/>
    </row>
    <row r="73" spans="1:7" ht="27" customHeight="1">
      <c r="A73" s="445"/>
      <c r="B73" s="448"/>
      <c r="C73" s="448"/>
      <c r="D73" s="448"/>
      <c r="E73" s="448"/>
      <c r="F73" s="448"/>
      <c r="G73" s="448"/>
    </row>
    <row r="74" spans="1:7" ht="46.5" customHeight="1">
      <c r="A74" s="445"/>
      <c r="B74" s="449"/>
      <c r="C74" s="449"/>
      <c r="D74" s="449"/>
      <c r="E74" s="449"/>
      <c r="F74" s="449"/>
      <c r="G74" s="449"/>
    </row>
    <row r="75" spans="1:7" ht="33.75" customHeight="1">
      <c r="A75" s="445"/>
      <c r="B75" s="446"/>
      <c r="C75" s="446"/>
      <c r="D75" s="446"/>
      <c r="E75" s="446"/>
      <c r="F75" s="446"/>
      <c r="G75" s="447"/>
    </row>
    <row r="76" spans="1:7" ht="19.5" customHeight="1">
      <c r="A76" s="450"/>
      <c r="B76" s="450"/>
      <c r="C76" s="450"/>
      <c r="D76" s="450"/>
      <c r="E76" s="450"/>
      <c r="F76" s="450"/>
      <c r="G76" s="450"/>
    </row>
    <row r="77" spans="1:6" ht="25.5" customHeight="1">
      <c r="A77" s="451"/>
      <c r="B77" s="446"/>
      <c r="C77" s="446"/>
      <c r="D77" s="446"/>
      <c r="E77" s="446"/>
      <c r="F77" s="446"/>
    </row>
    <row r="78" spans="1:6" ht="12.75" customHeight="1">
      <c r="A78" s="451"/>
      <c r="B78" s="451"/>
      <c r="C78" s="451"/>
      <c r="D78" s="451"/>
      <c r="E78" s="451"/>
      <c r="F78" s="451"/>
    </row>
    <row r="79" spans="1:6" ht="35.25" customHeight="1">
      <c r="A79" s="419"/>
      <c r="B79" s="419"/>
      <c r="C79" s="419"/>
      <c r="D79" s="419"/>
      <c r="E79" s="419"/>
      <c r="F79" s="419"/>
    </row>
    <row r="80" spans="1:6" ht="37.5" customHeight="1">
      <c r="A80" s="452"/>
      <c r="B80" s="453"/>
      <c r="C80" s="453"/>
      <c r="D80" s="453"/>
      <c r="E80" s="453"/>
      <c r="F80" s="453"/>
    </row>
    <row r="81" spans="1:6" ht="35.25" customHeight="1">
      <c r="A81" s="453"/>
      <c r="B81" s="453"/>
      <c r="C81" s="453"/>
      <c r="D81" s="453"/>
      <c r="E81" s="453"/>
      <c r="F81" s="453"/>
    </row>
    <row r="82" spans="1:6" ht="35.25" customHeight="1">
      <c r="A82" s="453"/>
      <c r="B82" s="453"/>
      <c r="C82" s="453"/>
      <c r="D82" s="453"/>
      <c r="E82" s="453"/>
      <c r="F82" s="453"/>
    </row>
    <row r="83" spans="1:6" ht="46.5" customHeight="1">
      <c r="A83" s="453"/>
      <c r="B83" s="453"/>
      <c r="C83" s="453"/>
      <c r="D83" s="453"/>
      <c r="E83" s="453"/>
      <c r="F83" s="453"/>
    </row>
    <row r="84" spans="1:6" ht="13.5" customHeight="1">
      <c r="A84" s="419"/>
      <c r="B84" s="419"/>
      <c r="C84" s="419"/>
      <c r="D84" s="419"/>
      <c r="E84" s="419"/>
      <c r="F84" s="419"/>
    </row>
    <row r="85" spans="1:6" ht="21.75" customHeight="1">
      <c r="A85" s="419"/>
      <c r="B85" s="419"/>
      <c r="C85" s="419"/>
      <c r="D85" s="419"/>
      <c r="E85" s="419"/>
      <c r="F85" s="419"/>
    </row>
    <row r="86" spans="1:6" ht="22.5" customHeight="1">
      <c r="A86" s="419"/>
      <c r="B86" s="419"/>
      <c r="C86" s="419"/>
      <c r="D86" s="419"/>
      <c r="E86" s="419"/>
      <c r="F86" s="419"/>
    </row>
    <row r="87" spans="1:6" ht="15.75" customHeight="1">
      <c r="A87" s="419"/>
      <c r="B87" s="446"/>
      <c r="C87" s="446"/>
      <c r="D87" s="446"/>
      <c r="E87" s="446"/>
      <c r="F87" s="446"/>
    </row>
    <row r="88" spans="1:6" ht="15.75" customHeight="1">
      <c r="A88" s="419"/>
      <c r="B88" s="446"/>
      <c r="C88" s="446"/>
      <c r="D88" s="446"/>
      <c r="E88" s="446"/>
      <c r="F88" s="446"/>
    </row>
    <row r="89" spans="1:6" ht="36" customHeight="1">
      <c r="A89" s="451"/>
      <c r="B89" s="451"/>
      <c r="C89" s="451"/>
      <c r="D89" s="451"/>
      <c r="E89" s="451"/>
      <c r="F89" s="451"/>
    </row>
    <row r="90" spans="1:6" ht="37.5" customHeight="1">
      <c r="A90" s="451"/>
      <c r="B90" s="451"/>
      <c r="C90" s="451"/>
      <c r="D90" s="451"/>
      <c r="E90" s="451"/>
      <c r="F90" s="451"/>
    </row>
    <row r="91" spans="1:6" ht="25.5" customHeight="1">
      <c r="A91" s="451"/>
      <c r="B91" s="451"/>
      <c r="C91" s="451"/>
      <c r="D91" s="451"/>
      <c r="E91" s="451"/>
      <c r="F91" s="451"/>
    </row>
    <row r="92" spans="1:6" ht="35.25" customHeight="1">
      <c r="A92" s="451"/>
      <c r="B92" s="451"/>
      <c r="C92" s="451"/>
      <c r="D92" s="451"/>
      <c r="E92" s="451"/>
      <c r="F92" s="451"/>
    </row>
    <row r="93" spans="1:6" ht="23.25" customHeight="1">
      <c r="A93" s="419"/>
      <c r="B93" s="419"/>
      <c r="C93" s="419"/>
      <c r="D93" s="419"/>
      <c r="E93" s="419"/>
      <c r="F93" s="419"/>
    </row>
    <row r="94" spans="1:6" ht="36.75" customHeight="1">
      <c r="A94" s="451"/>
      <c r="B94" s="451"/>
      <c r="C94" s="451"/>
      <c r="D94" s="451"/>
      <c r="E94" s="451"/>
      <c r="F94" s="451"/>
    </row>
    <row r="95" spans="1:6" ht="24.75" customHeight="1">
      <c r="A95" s="451"/>
      <c r="B95" s="446"/>
      <c r="C95" s="446"/>
      <c r="D95" s="446"/>
      <c r="E95" s="446"/>
      <c r="F95" s="446"/>
    </row>
    <row r="96" spans="1:6" ht="36" customHeight="1">
      <c r="A96" s="451"/>
      <c r="B96" s="451"/>
      <c r="C96" s="451"/>
      <c r="D96" s="451"/>
      <c r="E96" s="451"/>
      <c r="F96" s="451"/>
    </row>
    <row r="97" spans="1:6" ht="13.5" customHeight="1">
      <c r="A97" s="451"/>
      <c r="B97" s="451"/>
      <c r="C97" s="451"/>
      <c r="D97" s="451"/>
      <c r="E97" s="451"/>
      <c r="F97" s="451"/>
    </row>
    <row r="98" spans="1:6" ht="13.5" customHeight="1">
      <c r="A98" s="419"/>
      <c r="B98" s="419"/>
      <c r="C98" s="419"/>
      <c r="D98" s="419"/>
      <c r="E98" s="419"/>
      <c r="F98" s="419"/>
    </row>
    <row r="99" spans="1:6" ht="13.5" customHeight="1">
      <c r="A99" s="419"/>
      <c r="B99" s="419"/>
      <c r="C99" s="419"/>
      <c r="D99" s="419"/>
      <c r="E99" s="419"/>
      <c r="F99" s="419"/>
    </row>
    <row r="100" spans="1:6" ht="13.5" customHeight="1">
      <c r="A100" s="421"/>
      <c r="B100" s="421"/>
      <c r="C100" s="421"/>
      <c r="D100" s="421"/>
      <c r="E100" s="421"/>
      <c r="F100" s="421"/>
    </row>
    <row r="101" spans="1:6" ht="13.5" customHeight="1">
      <c r="A101" s="419"/>
      <c r="B101" s="419"/>
      <c r="C101" s="419"/>
      <c r="D101" s="419"/>
      <c r="E101" s="419"/>
      <c r="F101" s="419"/>
    </row>
    <row r="102" spans="1:6" ht="13.5" customHeight="1">
      <c r="A102" s="419"/>
      <c r="B102" s="419"/>
      <c r="C102" s="419"/>
      <c r="D102" s="419"/>
      <c r="E102" s="419"/>
      <c r="F102" s="419"/>
    </row>
    <row r="103" spans="1:6" ht="13.5" customHeight="1">
      <c r="A103" s="421"/>
      <c r="B103" s="421"/>
      <c r="C103" s="421"/>
      <c r="D103" s="421"/>
      <c r="E103" s="421"/>
      <c r="F103" s="421"/>
    </row>
    <row r="104" spans="1:6" ht="13.5" customHeight="1">
      <c r="A104" s="419"/>
      <c r="B104" s="419"/>
      <c r="C104" s="419"/>
      <c r="D104" s="419"/>
      <c r="E104" s="419"/>
      <c r="F104" s="419"/>
    </row>
    <row r="105" spans="1:6" ht="13.5" customHeight="1">
      <c r="A105" s="419"/>
      <c r="B105" s="419"/>
      <c r="C105" s="419"/>
      <c r="D105" s="419"/>
      <c r="E105" s="419"/>
      <c r="F105" s="419"/>
    </row>
    <row r="106" spans="1:6" ht="13.5" customHeight="1">
      <c r="A106" s="454"/>
      <c r="B106" s="454"/>
      <c r="C106" s="454"/>
      <c r="D106" s="454"/>
      <c r="E106" s="454"/>
      <c r="F106" s="454"/>
    </row>
    <row r="107" spans="1:6" ht="13.5" customHeight="1">
      <c r="A107" s="421"/>
      <c r="B107" s="421"/>
      <c r="C107" s="421"/>
      <c r="D107" s="421"/>
      <c r="E107" s="421"/>
      <c r="F107" s="421"/>
    </row>
    <row r="108" spans="1:6" ht="13.5" customHeight="1">
      <c r="A108" s="419"/>
      <c r="B108" s="419"/>
      <c r="C108" s="419"/>
      <c r="D108" s="419"/>
      <c r="E108" s="419"/>
      <c r="F108" s="419"/>
    </row>
    <row r="109" spans="1:6" ht="13.5" customHeight="1">
      <c r="A109" s="419"/>
      <c r="B109" s="419"/>
      <c r="C109" s="419"/>
      <c r="D109" s="419"/>
      <c r="E109" s="419"/>
      <c r="F109" s="419"/>
    </row>
    <row r="110" spans="1:6" ht="13.5" customHeight="1">
      <c r="A110" s="421"/>
      <c r="B110" s="421"/>
      <c r="C110" s="421"/>
      <c r="D110" s="421"/>
      <c r="E110" s="421"/>
      <c r="F110" s="421"/>
    </row>
    <row r="111" spans="1:6" ht="13.5" customHeight="1">
      <c r="A111" s="419"/>
      <c r="B111" s="419"/>
      <c r="C111" s="419"/>
      <c r="D111" s="419"/>
      <c r="E111" s="419"/>
      <c r="F111" s="419"/>
    </row>
    <row r="112" spans="1:6" ht="13.5" customHeight="1">
      <c r="A112" s="419"/>
      <c r="B112" s="419"/>
      <c r="C112" s="419"/>
      <c r="D112" s="419"/>
      <c r="E112" s="419"/>
      <c r="F112" s="419"/>
    </row>
    <row r="113" spans="1:6" ht="13.5" customHeight="1">
      <c r="A113" s="419"/>
      <c r="B113" s="419"/>
      <c r="C113" s="419"/>
      <c r="D113" s="419"/>
      <c r="E113" s="419"/>
      <c r="F113" s="419"/>
    </row>
    <row r="114" spans="1:6" ht="13.5" customHeight="1">
      <c r="A114" s="419"/>
      <c r="B114" s="419"/>
      <c r="C114" s="419"/>
      <c r="D114" s="419"/>
      <c r="E114" s="419"/>
      <c r="F114" s="419"/>
    </row>
    <row r="115" spans="1:6" ht="15" customHeight="1">
      <c r="A115" s="421"/>
      <c r="B115" s="421"/>
      <c r="C115" s="421"/>
      <c r="D115" s="421"/>
      <c r="E115" s="421"/>
      <c r="F115" s="421"/>
    </row>
    <row r="116" spans="1:6" ht="24" customHeight="1">
      <c r="A116" s="419"/>
      <c r="B116" s="419"/>
      <c r="C116" s="419"/>
      <c r="D116" s="419"/>
      <c r="E116" s="419"/>
      <c r="F116" s="419"/>
    </row>
    <row r="117" spans="1:6" ht="14.25" customHeight="1">
      <c r="A117" s="421"/>
      <c r="B117" s="421"/>
      <c r="C117" s="421"/>
      <c r="D117" s="421"/>
      <c r="E117" s="421"/>
      <c r="F117" s="421"/>
    </row>
    <row r="118" spans="1:6" ht="14.25" customHeight="1">
      <c r="A118" s="421"/>
      <c r="B118" s="419"/>
      <c r="C118" s="419"/>
      <c r="D118" s="419"/>
      <c r="E118" s="419"/>
      <c r="F118" s="419"/>
    </row>
    <row r="119" spans="1:6" ht="15" customHeight="1">
      <c r="A119" s="419"/>
      <c r="B119" s="419"/>
      <c r="C119" s="419"/>
      <c r="D119" s="419"/>
      <c r="E119" s="419"/>
      <c r="F119" s="419"/>
    </row>
    <row r="120" spans="1:6" ht="12.75" customHeight="1">
      <c r="A120" s="419"/>
      <c r="B120" s="419"/>
      <c r="C120" s="419"/>
      <c r="D120" s="419"/>
      <c r="E120" s="419"/>
      <c r="F120" s="419"/>
    </row>
    <row r="121" spans="1:6" ht="12.75" customHeight="1">
      <c r="A121" s="419"/>
      <c r="B121" s="419"/>
      <c r="C121" s="419"/>
      <c r="D121" s="419"/>
      <c r="E121" s="419"/>
      <c r="F121" s="419"/>
    </row>
    <row r="122" spans="1:6" ht="13.5" customHeight="1">
      <c r="A122" s="419"/>
      <c r="B122" s="419"/>
      <c r="C122" s="419"/>
      <c r="D122" s="419"/>
      <c r="E122" s="419"/>
      <c r="F122" s="419"/>
    </row>
    <row r="123" spans="1:6" ht="12.75" customHeight="1">
      <c r="A123" s="419"/>
      <c r="B123" s="419"/>
      <c r="C123" s="419"/>
      <c r="D123" s="419"/>
      <c r="E123" s="419"/>
      <c r="F123" s="419"/>
    </row>
    <row r="124" spans="1:6" ht="13.5" customHeight="1">
      <c r="A124" s="419"/>
      <c r="B124" s="419"/>
      <c r="C124" s="419"/>
      <c r="D124" s="419"/>
      <c r="E124" s="419"/>
      <c r="F124" s="419"/>
    </row>
    <row r="125" spans="1:6" ht="12.75" customHeight="1">
      <c r="A125" s="419"/>
      <c r="B125" s="419"/>
      <c r="C125" s="419"/>
      <c r="D125" s="419"/>
      <c r="E125" s="419"/>
      <c r="F125" s="419"/>
    </row>
    <row r="126" spans="1:6" ht="15" customHeight="1">
      <c r="A126" s="419"/>
      <c r="B126" s="419"/>
      <c r="C126" s="419"/>
      <c r="D126" s="419"/>
      <c r="E126" s="419"/>
      <c r="F126" s="419"/>
    </row>
    <row r="127" spans="1:6" ht="24" customHeight="1">
      <c r="A127" s="419"/>
      <c r="B127" s="419"/>
      <c r="C127" s="419"/>
      <c r="D127" s="419"/>
      <c r="E127" s="419"/>
      <c r="F127" s="419"/>
    </row>
    <row r="128" spans="1:6" ht="24" customHeight="1">
      <c r="A128" s="419"/>
      <c r="B128" s="419"/>
      <c r="C128" s="419"/>
      <c r="D128" s="419"/>
      <c r="E128" s="419"/>
      <c r="F128" s="419"/>
    </row>
    <row r="129" spans="1:6" ht="14.25" customHeight="1">
      <c r="A129" s="419"/>
      <c r="B129" s="419"/>
      <c r="C129" s="419"/>
      <c r="D129" s="419"/>
      <c r="E129" s="419"/>
      <c r="F129" s="419"/>
    </row>
    <row r="130" spans="1:6" ht="15" customHeight="1">
      <c r="A130" s="419"/>
      <c r="B130" s="419"/>
      <c r="C130" s="419"/>
      <c r="D130" s="419"/>
      <c r="E130" s="419"/>
      <c r="F130" s="419"/>
    </row>
    <row r="131" spans="1:6" ht="24" customHeight="1">
      <c r="A131" s="419"/>
      <c r="B131" s="419"/>
      <c r="C131" s="419"/>
      <c r="D131" s="419"/>
      <c r="E131" s="419"/>
      <c r="F131" s="419"/>
    </row>
    <row r="132" spans="1:6" ht="13.5" customHeight="1">
      <c r="A132" s="419"/>
      <c r="B132" s="419"/>
      <c r="C132" s="419"/>
      <c r="D132" s="419"/>
      <c r="E132" s="419"/>
      <c r="F132" s="419"/>
    </row>
    <row r="133" spans="1:6" ht="13.5" customHeight="1">
      <c r="A133" s="419"/>
      <c r="B133" s="419"/>
      <c r="C133" s="419"/>
      <c r="D133" s="419"/>
      <c r="E133" s="419"/>
      <c r="F133" s="419"/>
    </row>
    <row r="134" spans="1:6" ht="13.5" customHeight="1">
      <c r="A134" s="419"/>
      <c r="B134" s="419"/>
      <c r="C134" s="419"/>
      <c r="D134" s="419"/>
      <c r="E134" s="419"/>
      <c r="F134" s="419"/>
    </row>
    <row r="135" spans="1:6" ht="13.5" customHeight="1">
      <c r="A135" s="419"/>
      <c r="B135" s="419"/>
      <c r="C135" s="419"/>
      <c r="D135" s="419"/>
      <c r="E135" s="419"/>
      <c r="F135" s="419"/>
    </row>
    <row r="136" spans="1:6" ht="13.5" customHeight="1">
      <c r="A136" s="419"/>
      <c r="B136" s="419"/>
      <c r="C136" s="419"/>
      <c r="D136" s="419"/>
      <c r="E136" s="419"/>
      <c r="F136" s="419"/>
    </row>
    <row r="137" spans="1:6" ht="13.5" customHeight="1">
      <c r="A137" s="419"/>
      <c r="B137" s="419"/>
      <c r="C137" s="419"/>
      <c r="D137" s="419"/>
      <c r="E137" s="419"/>
      <c r="F137" s="419"/>
    </row>
    <row r="138" spans="1:6" ht="36" customHeight="1">
      <c r="A138" s="419"/>
      <c r="B138" s="419"/>
      <c r="C138" s="419"/>
      <c r="D138" s="419"/>
      <c r="E138" s="419"/>
      <c r="F138" s="419"/>
    </row>
    <row r="139" spans="1:6" ht="45.75" customHeight="1">
      <c r="A139" s="419"/>
      <c r="B139" s="419"/>
      <c r="C139" s="419"/>
      <c r="D139" s="419"/>
      <c r="E139" s="419"/>
      <c r="F139" s="419"/>
    </row>
    <row r="140" spans="1:6" ht="44.25" customHeight="1">
      <c r="A140" s="420"/>
      <c r="B140" s="419"/>
      <c r="C140" s="419"/>
      <c r="D140" s="419"/>
      <c r="E140" s="419"/>
      <c r="F140" s="419"/>
    </row>
    <row r="141" spans="1:6" ht="24" customHeight="1">
      <c r="A141" s="420"/>
      <c r="B141" s="419"/>
      <c r="C141" s="419"/>
      <c r="D141" s="419"/>
      <c r="E141" s="419"/>
      <c r="F141" s="419"/>
    </row>
    <row r="142" spans="1:6" ht="28.5" customHeight="1">
      <c r="A142" s="420"/>
      <c r="B142" s="419"/>
      <c r="C142" s="419"/>
      <c r="D142" s="419"/>
      <c r="E142" s="419"/>
      <c r="F142" s="419"/>
    </row>
    <row r="143" spans="1:6" ht="55.5" customHeight="1">
      <c r="A143" s="420"/>
      <c r="B143" s="419"/>
      <c r="C143" s="419"/>
      <c r="D143" s="419"/>
      <c r="E143" s="419"/>
      <c r="F143" s="419"/>
    </row>
    <row r="144" spans="1:6" ht="13.5" customHeight="1">
      <c r="A144" s="419"/>
      <c r="B144" s="420"/>
      <c r="C144" s="420"/>
      <c r="D144" s="420"/>
      <c r="E144" s="420"/>
      <c r="F144" s="420"/>
    </row>
    <row r="145" spans="1:6" ht="12.75" customHeight="1">
      <c r="A145" s="418"/>
      <c r="B145" s="418"/>
      <c r="C145" s="418"/>
      <c r="D145" s="418"/>
      <c r="E145" s="418"/>
      <c r="F145" s="418"/>
    </row>
    <row r="146" spans="1:6" ht="12" customHeight="1">
      <c r="A146" s="418"/>
      <c r="B146" s="418"/>
      <c r="C146" s="418"/>
      <c r="D146" s="418"/>
      <c r="E146" s="418"/>
      <c r="F146" s="418"/>
    </row>
    <row r="147" spans="1:6" ht="13.5" customHeight="1">
      <c r="A147" s="418"/>
      <c r="B147" s="418"/>
      <c r="C147" s="418"/>
      <c r="D147" s="418"/>
      <c r="E147" s="418"/>
      <c r="F147" s="418"/>
    </row>
    <row r="148" spans="1:6" ht="33.75" customHeight="1">
      <c r="A148" s="417"/>
      <c r="B148" s="418"/>
      <c r="C148" s="418"/>
      <c r="D148" s="418"/>
      <c r="E148" s="418"/>
      <c r="F148" s="418"/>
    </row>
    <row r="149" spans="1:6" ht="24.75" customHeight="1">
      <c r="A149" s="419"/>
      <c r="B149" s="419"/>
      <c r="C149" s="419"/>
      <c r="D149" s="419"/>
      <c r="E149" s="419"/>
      <c r="F149" s="419"/>
    </row>
    <row r="150" spans="1:6" ht="33.75" customHeight="1">
      <c r="A150" s="417"/>
      <c r="B150" s="418"/>
      <c r="C150" s="418"/>
      <c r="D150" s="418"/>
      <c r="E150" s="418"/>
      <c r="F150" s="418"/>
    </row>
    <row r="151" spans="1:6" ht="11.25">
      <c r="A151" s="418"/>
      <c r="B151" s="418"/>
      <c r="C151" s="418"/>
      <c r="D151" s="418"/>
      <c r="E151" s="418"/>
      <c r="F151" s="418"/>
    </row>
  </sheetData>
  <mergeCells count="129">
    <mergeCell ref="A103:F103"/>
    <mergeCell ref="A96:F96"/>
    <mergeCell ref="A102:F102"/>
    <mergeCell ref="A97:F97"/>
    <mergeCell ref="A100:F100"/>
    <mergeCell ref="A101:F101"/>
    <mergeCell ref="A98:F98"/>
    <mergeCell ref="A99:F99"/>
    <mergeCell ref="A109:F109"/>
    <mergeCell ref="A104:F104"/>
    <mergeCell ref="A105:F105"/>
    <mergeCell ref="A106:F106"/>
    <mergeCell ref="A107:F107"/>
    <mergeCell ref="A108:F108"/>
    <mergeCell ref="A90:F90"/>
    <mergeCell ref="A91:F91"/>
    <mergeCell ref="A92:F92"/>
    <mergeCell ref="A93:F93"/>
    <mergeCell ref="A94:F94"/>
    <mergeCell ref="A95:F95"/>
    <mergeCell ref="A89:F89"/>
    <mergeCell ref="A81:F81"/>
    <mergeCell ref="A82:F82"/>
    <mergeCell ref="A83:F83"/>
    <mergeCell ref="A84:F84"/>
    <mergeCell ref="A85:F85"/>
    <mergeCell ref="A86:F86"/>
    <mergeCell ref="A87:F87"/>
    <mergeCell ref="A75:G75"/>
    <mergeCell ref="A76:G76"/>
    <mergeCell ref="A88:F88"/>
    <mergeCell ref="A77:F77"/>
    <mergeCell ref="A78:F78"/>
    <mergeCell ref="A79:F79"/>
    <mergeCell ref="A80:F80"/>
    <mergeCell ref="A71:G71"/>
    <mergeCell ref="A72:G72"/>
    <mergeCell ref="A73:G73"/>
    <mergeCell ref="A74:G74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A39:G39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31:G31"/>
    <mergeCell ref="A34:G34"/>
    <mergeCell ref="A32:G32"/>
    <mergeCell ref="A33:G33"/>
    <mergeCell ref="A6:G6"/>
    <mergeCell ref="F7:G7"/>
    <mergeCell ref="E1:G1"/>
    <mergeCell ref="E2:G2"/>
    <mergeCell ref="E3:G3"/>
    <mergeCell ref="E4:G4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50:F150"/>
    <mergeCell ref="A151:F151"/>
    <mergeCell ref="A146:F146"/>
    <mergeCell ref="A147:F147"/>
    <mergeCell ref="A148:F148"/>
    <mergeCell ref="A149:F14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2007-02-01T10:13:31Z</cp:lastPrinted>
  <dcterms:created xsi:type="dcterms:W3CDTF">2006-01-10T16:50:21Z</dcterms:created>
  <dcterms:modified xsi:type="dcterms:W3CDTF">2007-02-05T09:45:14Z</dcterms:modified>
  <cp:category/>
  <cp:version/>
  <cp:contentType/>
  <cp:contentStatus/>
</cp:coreProperties>
</file>