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1880" windowHeight="6690" activeTab="2"/>
  </bookViews>
  <sheets>
    <sheet name="prognoza" sheetId="1" r:id="rId1"/>
    <sheet name="zał 1" sheetId="2" r:id="rId2"/>
    <sheet name="zał nr 2" sheetId="3" r:id="rId3"/>
  </sheets>
  <definedNames>
    <definedName name="_xlnm.Print_Titles" localSheetId="2">'zał nr 2'!$7:$11</definedName>
  </definedNames>
  <calcPr fullCalcOnLoad="1"/>
</workbook>
</file>

<file path=xl/sharedStrings.xml><?xml version="1.0" encoding="utf-8"?>
<sst xmlns="http://schemas.openxmlformats.org/spreadsheetml/2006/main" count="252" uniqueCount="204">
  <si>
    <t>lata następne</t>
  </si>
  <si>
    <t>BS Wyszków</t>
  </si>
  <si>
    <t>Obsługa odsetek/dyskonta</t>
  </si>
  <si>
    <t>I</t>
  </si>
  <si>
    <t>Rady Powiatu w Wyszkowie</t>
  </si>
  <si>
    <t>Zestawienie zmian w budżecie Powiatu Wyszkowskiego</t>
  </si>
  <si>
    <t>Dz.</t>
  </si>
  <si>
    <t>Rozdz.</t>
  </si>
  <si>
    <t>Par.</t>
  </si>
  <si>
    <t>Treść</t>
  </si>
  <si>
    <t>Dochody</t>
  </si>
  <si>
    <t>Wydatki</t>
  </si>
  <si>
    <t>zwiększenia</t>
  </si>
  <si>
    <t>Oświata i wychowanie</t>
  </si>
  <si>
    <t>Ogółem</t>
  </si>
  <si>
    <t>Uzasadnienie</t>
  </si>
  <si>
    <t>Transport i łączność</t>
  </si>
  <si>
    <t>zmniejszenia</t>
  </si>
  <si>
    <t>Nazwa Programu inwestycyjnego</t>
  </si>
  <si>
    <t>Jednostka organizacyjna realizująca program lub koordynująca wykonanie programu</t>
  </si>
  <si>
    <t>Okres realizacji programu</t>
  </si>
  <si>
    <t>Nakłady inwest. poniesione w latach ubiegłych</t>
  </si>
  <si>
    <t>Wysokość wydatków w latach</t>
  </si>
  <si>
    <t>Starostwo Powiatowe w Wyszkowie</t>
  </si>
  <si>
    <t>Gmina Brańszczyk</t>
  </si>
  <si>
    <t>Gmina Rząśnik</t>
  </si>
  <si>
    <t>Komenda Powiatowa PSP w Wyszkowie</t>
  </si>
  <si>
    <t>Budowa hali sportowej z zapleczem socjalnym i łącznikiem administracyjnym przyI LO w Wyszkowie</t>
  </si>
  <si>
    <t>2003 - 2005</t>
  </si>
  <si>
    <t>w tym:  koszt robót budowlanych</t>
  </si>
  <si>
    <t>dokumentacja, nadzór inwestorski i autorski, urządzenia sportowe</t>
  </si>
  <si>
    <t>Gospodarka mieszkaniowa</t>
  </si>
  <si>
    <t>Administracja publiczna</t>
  </si>
  <si>
    <t>Starostwa powiatowe</t>
  </si>
  <si>
    <t>Pozostałe zadania w zakresie polityki społecznej</t>
  </si>
  <si>
    <t>Wydatki inwestycyjne</t>
  </si>
  <si>
    <t>w tym:</t>
  </si>
  <si>
    <t>Bezpieczeństwo publiczne i ochrona przeciwpożarowa</t>
  </si>
  <si>
    <t>Dokonuje się zmian w budżecie powiatu po stronie dochodów i wydatków :</t>
  </si>
  <si>
    <t>WYDATKI INWESTYCYJNE W ROKU BUDŻETOWYM 2005 ORAZ NA PROGRAMY WIELOLETNIE</t>
  </si>
  <si>
    <t>Zakupy inwestycyjne - sterownik świateł</t>
  </si>
  <si>
    <t>Zakupy inwestycyjne - program do ewidencji dróg</t>
  </si>
  <si>
    <t>Opracowanie dokumentacji technicznej na modernizację budynku po byłej Komendzie Policji</t>
  </si>
  <si>
    <t>Działalność usługowa</t>
  </si>
  <si>
    <t>zakup sprzętu komputerowego</t>
  </si>
  <si>
    <t>PINB w Wyszkowie</t>
  </si>
  <si>
    <t xml:space="preserve">Komenda Powiatowa Państwowej Straży Pożarnej -zakup ciężkiego samochodu ratowniczo - gaśniczego </t>
  </si>
  <si>
    <t>Budowa podjazdu dla osób niepełnosprawnych</t>
  </si>
  <si>
    <t>Powiatowy Urząd Pracy w Wyszkowie</t>
  </si>
  <si>
    <t>Ogółem inwestycje</t>
  </si>
  <si>
    <t>PROGNOZA DŁUGU POWIATU NA 31 GRUDNIA 2005 r.I LATA NASTĘPNE</t>
  </si>
  <si>
    <t>Rodzaj zadłużenia oraz nazwa zadania</t>
  </si>
  <si>
    <t>Kredytobiorca, pożyczkodawca</t>
  </si>
  <si>
    <t xml:space="preserve">Data zaciągnięcia </t>
  </si>
  <si>
    <t>Kwota zadłużenia wg stanu na 31.12.2005 r. (po spłatach 2005 r.)</t>
  </si>
  <si>
    <t>Planowane kwoty spłaty w latach</t>
  </si>
  <si>
    <t>z tego w kwartale</t>
  </si>
  <si>
    <t>II</t>
  </si>
  <si>
    <t>III</t>
  </si>
  <si>
    <t>IV</t>
  </si>
  <si>
    <t>Długoterminowe</t>
  </si>
  <si>
    <t xml:space="preserve">kredyt inwestycyjny </t>
  </si>
  <si>
    <t>27.12.2002 r.</t>
  </si>
  <si>
    <t>kredyt inwestycyjny</t>
  </si>
  <si>
    <t>08.09.2003 r.</t>
  </si>
  <si>
    <t>Bank Pocztowy S.A.  POK w Ostrołęce</t>
  </si>
  <si>
    <t>23.12.2003 r.</t>
  </si>
  <si>
    <t>16.09.2004 r</t>
  </si>
  <si>
    <t>pożyczki zaciągnięte w WFOŚiGW</t>
  </si>
  <si>
    <t>WFOŚiGW w Warszawie</t>
  </si>
  <si>
    <t>Odsetki</t>
  </si>
  <si>
    <t>Fundusze strukturalne</t>
  </si>
  <si>
    <t>Poręczenia i gwarancje</t>
  </si>
  <si>
    <t>Zobowiązania wymagalne</t>
  </si>
  <si>
    <t>Ogółem dług</t>
  </si>
  <si>
    <t>Ogółem odsetki</t>
  </si>
  <si>
    <t>Dochody budżetu</t>
  </si>
  <si>
    <t>Wskaźnik  (art. 113 ustawy o fin. publ. maks. 15  %)</t>
  </si>
  <si>
    <t>2002 - 2004</t>
  </si>
  <si>
    <t>pożyczka zaciągnięta w WFOŚiGW</t>
  </si>
  <si>
    <t>2005 r.</t>
  </si>
  <si>
    <t>Załącznik Nr 2</t>
  </si>
  <si>
    <t>Załącznik Nr 3</t>
  </si>
  <si>
    <t>Edukacyjna opieka wychowawcza</t>
  </si>
  <si>
    <t>Pomoc społeczna</t>
  </si>
  <si>
    <t>Starostwo Powiatowe</t>
  </si>
  <si>
    <t>Modernizacja dróg powiatowych w tym:</t>
  </si>
  <si>
    <t>Odnowy dróg powiatowych w tym:</t>
  </si>
  <si>
    <t>Dofinansowanie budowy chodników</t>
  </si>
  <si>
    <t>przy drodze Nr 28535 w Porządziu 1200 mb</t>
  </si>
  <si>
    <t>przy drodze Nr 28535 ul. Wyszkowska 450 mb</t>
  </si>
  <si>
    <t>przy drodze Nr 28537 droga do Wincentowa 150 mb</t>
  </si>
  <si>
    <t>przy drodze Nr 28537 ul. Jesionowa 1300 mb</t>
  </si>
  <si>
    <t>w Wyszkowie</t>
  </si>
  <si>
    <t xml:space="preserve">Starostwo Powiatowe </t>
  </si>
  <si>
    <t>Nr 28562 Mostówka - Zabrodzie w m. Mostówka - 400 mb</t>
  </si>
  <si>
    <t>Ogółem        2005 r.</t>
  </si>
  <si>
    <t>środki własne powiatu</t>
  </si>
  <si>
    <t>Kredyt/ pożyczka</t>
  </si>
  <si>
    <t>Lata     następne</t>
  </si>
  <si>
    <t>zakup samochodu osobowego dla PPP w Wyszkowie - 12.600 zł</t>
  </si>
  <si>
    <t>Drukarka A 3 - 8949 zł</t>
  </si>
  <si>
    <t>Zakupy inwestycyjne w tym:</t>
  </si>
  <si>
    <t>Informatyzacja starostwa ( w tym oprogramowanie, elektroniczny obieg dokumentów) - 83.377 zł</t>
  </si>
  <si>
    <t>Powiatowe centra pomocy rodzinie</t>
  </si>
  <si>
    <t>Powiatowe Centrum Pomocy Rodzinie w Wyszkowie</t>
  </si>
  <si>
    <t>Łączne nakłady inwestycyjne</t>
  </si>
  <si>
    <t xml:space="preserve"> Nr 28552 Kręgi - Olszanka w m. Olszanka -2000 mb</t>
  </si>
  <si>
    <t>2005                 2006</t>
  </si>
  <si>
    <t xml:space="preserve"> Nr 28555 - Niegów Młynarze w m. Młynarze-1240mb</t>
  </si>
  <si>
    <t>2005           2006</t>
  </si>
  <si>
    <t>Nr 28556 Kuligów - Obrąb w m. Słopsk -1006 mb</t>
  </si>
  <si>
    <t>2005               2006</t>
  </si>
  <si>
    <t>Nr 28534 Kamieńczyk - Puste Łąki w m. Świniotop -426 mb</t>
  </si>
  <si>
    <t>Nr 28554 Wyszków - Ślubów w m. Drogoszewo - 1000 mb</t>
  </si>
  <si>
    <t>Nr 28562 Mostówka - Zabrodzie w m. Mostówka- 500mb</t>
  </si>
  <si>
    <t>Nr 28534 Kamieńczyk - Puste Łąki w m. Kamieńczyk - 496mb</t>
  </si>
  <si>
    <t>2005    2006</t>
  </si>
  <si>
    <t>Nr 28533 Turzyn - Brańszczyk - Niemiry w m. Turzyn  -2650mb</t>
  </si>
  <si>
    <t>Gmina Wyszków</t>
  </si>
  <si>
    <t>Ochrona zdrowia</t>
  </si>
  <si>
    <t>SP ZZOZ w Wyszkowie</t>
  </si>
  <si>
    <t>Zakup 2 komputerów z oprogramowaniem</t>
  </si>
  <si>
    <t>Zakup szaf do archiwum</t>
  </si>
  <si>
    <t>Kredyt inwestycyjny</t>
  </si>
  <si>
    <t>Wykup działek położonych w Wyszkowie przy  Alei Piłsudskiego Nr 2233/1 i 2232/2 o łącznej pow. 198 m kw.</t>
  </si>
  <si>
    <t>Remont dachu na budynku starostwa, wymiana stolarki okiennej w szczycie południowym - 39.541 zł</t>
  </si>
  <si>
    <t>85410</t>
  </si>
  <si>
    <t>Internaty i bursy szkolne</t>
  </si>
  <si>
    <t>Zakup usług remontowych</t>
  </si>
  <si>
    <t>Poz</t>
  </si>
  <si>
    <t>2005              2006</t>
  </si>
  <si>
    <t xml:space="preserve"> Nr 28552 Kręgi - Olszanka w m. Olszanka -1100 mb</t>
  </si>
  <si>
    <t>Nr 28526 Długosiodło - Rząśnik w m. Nowa Wieś, Chrzczanka  - 500mb</t>
  </si>
  <si>
    <t>28532 Poręba Kocęby-Tuchlin-Trzcianka w m. Poręba -1200 mb</t>
  </si>
  <si>
    <t>Zakupy inwestycyjne</t>
  </si>
  <si>
    <t>Nr 28536 Wyszków - Długosiodło w m. Leszczydół Nowiny/Porządzie- 800mb</t>
  </si>
  <si>
    <t>przy drodze Nr 28536 Wyszków - Długosiodło- ul. I AWP, Rybienko Stare</t>
  </si>
  <si>
    <t>Dofinansowanie budowy parkingu przy ul 11 Listopada</t>
  </si>
  <si>
    <t xml:space="preserve">Środki pozyskane </t>
  </si>
  <si>
    <t>Nr 28547 Gładczyn - Popowo Kościelne w m. Popowo Kościelne  -500mb</t>
  </si>
  <si>
    <t>Nr 28535 Jegiel - Obryte w m. Porządzie -400mb</t>
  </si>
  <si>
    <t xml:space="preserve"> Nr 28548 Wyszków - Somianka - Popowo Kościelne  w m. Kręgi/Tulewo -1410 mb</t>
  </si>
  <si>
    <t xml:space="preserve">Zakup specjalistycznego sprzetu medycznego w tym: dla Oddziału Pediatrycznego (15.000 PLN), aparat RTG i KOLONOSKOP dla  oddziałów -  OAiIT i oddz. Noworodków -  150.000 zł </t>
  </si>
  <si>
    <t>Przetwórstwo przemysłowe</t>
  </si>
  <si>
    <t>4270</t>
  </si>
  <si>
    <t>6050</t>
  </si>
  <si>
    <t>Wykonanie podjazdu dla osób niepełnosprawnych oraz ciągów pieszych w Centrum Kształcenia Praktycznego w Wyszkowie</t>
  </si>
  <si>
    <t>Załącznik  Nr 1</t>
  </si>
  <si>
    <t xml:space="preserve">Dowartościowanie udziału Powiatu  w Powiatowym Funduszu Poręczeń Kredytowych </t>
  </si>
  <si>
    <t>przy drodze Nr 28527 w m. Biełebłoto Kobyla 730 mb</t>
  </si>
  <si>
    <t>przy drodze Nr 28532  ul. Nadbużna 300 mb</t>
  </si>
  <si>
    <t>przy drodze Nr 28532 ul. Chopina 267 mb</t>
  </si>
  <si>
    <t>przy drodze Nr 28533 ul. Jana Pawła II 310 mb</t>
  </si>
  <si>
    <t>600</t>
  </si>
  <si>
    <t>60014</t>
  </si>
  <si>
    <t>Drogi publiczne powiatowe</t>
  </si>
  <si>
    <t>Nr 28537 Rząśnik - Lubiel Stary w m. Janowo - 1670 mb</t>
  </si>
  <si>
    <t>Nr 28533 Rybno - Gulczewo -320mb</t>
  </si>
  <si>
    <t>Nr 28545 Wola Mystkowska - Kozłowo w m. Kozłowo -580mb</t>
  </si>
  <si>
    <t xml:space="preserve"> Nr 28126 Kunin - Chrzczanka w m. Chrzczanka- 1000 mb</t>
  </si>
  <si>
    <t>Nr 28523 Długosiodło - Plewki w m. Bosewo - Małaszek 1500 mb</t>
  </si>
  <si>
    <t>poz. 42  dofinansowanie inwestycji ze środków PFRON  w ramach "Obszarów B" w kwocie 8.950 zł</t>
  </si>
  <si>
    <t>6290</t>
  </si>
  <si>
    <t>Środki na dofinansowanie własnych inwestycji powiatów powiatów pozyskane z innych źródeł</t>
  </si>
  <si>
    <t>758</t>
  </si>
  <si>
    <t>Różne rozliczenia</t>
  </si>
  <si>
    <t>75802</t>
  </si>
  <si>
    <t>Uzupełnienie subwencji ogólnej dla jednostek samorządu terytorialnego</t>
  </si>
  <si>
    <t>75801</t>
  </si>
  <si>
    <t>Część oświatowa subwencji ogólnej</t>
  </si>
  <si>
    <t>2920</t>
  </si>
  <si>
    <t>Subwencje ogolne</t>
  </si>
  <si>
    <t>2780</t>
  </si>
  <si>
    <t>Środki na inwestycje rozpoczęte przed dniem 1 stycznia 1999 r.</t>
  </si>
  <si>
    <t>85403</t>
  </si>
  <si>
    <t>Specjalne ośrodki szkolno wychowawcze</t>
  </si>
  <si>
    <t>85202</t>
  </si>
  <si>
    <t>Domy pomocy społecznej</t>
  </si>
  <si>
    <t>2580</t>
  </si>
  <si>
    <t>Dotacja podmiotowa z budżetu dla jednostek niezaliczanych do sektora finansów publicznych</t>
  </si>
  <si>
    <r>
      <t xml:space="preserve">Rozdział 60014 - Drogi publiczne powiatowe - </t>
    </r>
    <r>
      <rPr>
        <sz val="8"/>
        <rFont val="Arial CE"/>
        <family val="0"/>
      </rPr>
      <t xml:space="preserve"> zmniejsza się  dochody w § 6290 o kwotę 100.000 zł zaplanowane w budżecie jako środki z tytułu wpływów na finansowanie inwestycji drogowej pn. Modernizacja drogi Wyszków - Somianka - Popowo Kościelne pozyskane  ze środków Ministra Finansów. W związku z decyzją Ministra Finansów z dnia 17 czerwca 2005 r. przyznającą środki na to zadanie w dziale 758 - Różne rozliczenia Rozdz. 75802 - Uzupełnienie subwencji ogólnej dla jst § 2780 - środki na inwestycje rozpoczęte przed dniem 1 stycznia 1999 r. dokonuje się stosownych zmian w budżecie.</t>
    </r>
  </si>
  <si>
    <t>2130</t>
  </si>
  <si>
    <t>Dotacje celowe otrzymane z budżetu państwa na realizację bieżących zadań własnych powiatu</t>
  </si>
  <si>
    <r>
      <t xml:space="preserve">Rozdział 85403 - Specjalne ośrodski szkolno - wychowawcze - </t>
    </r>
    <r>
      <rPr>
        <sz val="8"/>
        <rFont val="Arial CE"/>
        <family val="0"/>
      </rPr>
      <t>dokonuje się przeniesień pomiedzy paragrafami klasyfikacji budżetowej. Przenosi się  kwotę 15.000 zł  z § 4270 - zakup usług remontowych do § 6050 - wydatki inwestycyjne z przeznaczeniem na opracowanie dokumentacji technicznej i kosztorysów w związku z planowanym zadaniem pn. "Zmiana systemu ogrzewania z węglowego na gazowe w SOSW w Wyszkowie"</t>
    </r>
  </si>
  <si>
    <r>
      <t>Rozdział 85410 - Internaty i bursy szkolne -</t>
    </r>
    <r>
      <rPr>
        <sz val="8"/>
        <rFont val="Arial CE"/>
        <family val="0"/>
      </rPr>
      <t xml:space="preserve"> w związku z pozytywnym rozpatrzeniem wniosku złożonego do MENiS  przez Bursę Szkolną w Wyszkowie i przyznaniem dodatkowych środków przez Ministra Finansów ze środków rezerwy części oświatowej subwencji ogólnej zwiększa się plan wydatków o kwotę 12.785 zł z przeznaczeniem na remont łazienek i sanitariatów.                                                                                                                                                        </t>
    </r>
  </si>
  <si>
    <t>Zmiana systemu ogrzewania z węglowego na gazowe w Specjalnym Ośrodku Szkolno - Wychowawczym w Wyszkowie</t>
  </si>
  <si>
    <t>SOSW w Wyszkowie</t>
  </si>
  <si>
    <t>2005 - 2006</t>
  </si>
  <si>
    <t>Termomodernizacja, wymiana okien, grzejników oraz docieplenie dachu w Domu Pomocy Społecznej dla Dzieci "Fiszor w Gaju"</t>
  </si>
  <si>
    <t>DPS "Fiszor w Gaju"</t>
  </si>
  <si>
    <r>
      <t>Rozdział 75801 - Część oświatowa subwencji ogólnej</t>
    </r>
    <r>
      <rPr>
        <sz val="8"/>
        <rFont val="Arial CE"/>
        <family val="0"/>
      </rPr>
      <t xml:space="preserve"> - decyzją Ministra Finansów z dnia 29 czerwca 2005 r. (pismo Nr ST5-4820-3p/2005) została zwiększona część oświatowa subwencji ogólnej ze środków rezerwy. Zwiększone środki  przeznacza się na wydatki remontowe Bursy Szkolnej w Wyszkowie.</t>
    </r>
  </si>
  <si>
    <t>6300</t>
  </si>
  <si>
    <t>6230</t>
  </si>
  <si>
    <t>Dotacje celowe z budżetu na finansowanie lub dofinansowanie kosztów realizacji inwestycji i zakupów inwestycyjnych jednostek niezaliczanych do sektora finansów publicznych</t>
  </si>
  <si>
    <t>Wpływy z tytułu pomocy finansowej udzielonej między j.s.t. na dofinansowanie własnych zadań inwestycyjnych i zakupów inwestycyjnych</t>
  </si>
  <si>
    <t>SPZZOZ</t>
  </si>
  <si>
    <t>Wskaźnik ( art. 114 ustawy o fin. publ.maks. 50,2 %)</t>
  </si>
  <si>
    <r>
      <t xml:space="preserve">Rozdział 85202 - Domy pomocy społecznej -  </t>
    </r>
    <r>
      <rPr>
        <sz val="8"/>
        <rFont val="Arial CE"/>
        <family val="0"/>
      </rPr>
      <t xml:space="preserve">decyzją Wojewody Mazowieckiego Nr 43/2005 z dnia 17 czerwca 2005 r. został zwiększony plan dotacji celowej o kwotę 80.000 zł z przeznaczeniem na wydatki bieżące (z czego kwotę 40.000 zł wprowadzono do budżetu Uchwałą Zarządu Powiatu Wyszkowskiego Nr 115/424/2005 z dnia 28 czerwca 2005 r. z przeznaczeniem na wydatki remontowe DPS Brańszczyk). Pozostała kwotę 40.000 zł przeznacza się na realizację programów naprawczych w domach pomocy społecznej w tym: 20.000 zł - DPS Fiszor; 20.000 zł DPS Niegów .                                                                                                                                    </t>
    </r>
  </si>
  <si>
    <t>Zwiększa się dochody i wydatki Powiatu o kwotę 10.000 zł z tytułu Pomocy finansowej udzielonej przez Gminę Zabrodzie z przeznaczeniem na dotację dla DPS Fiszor na współfinansowanie zadania pn "Termomodernizacja budynku Domu Pomocy Społecznej dla Dzieci "Fiszor"</t>
  </si>
  <si>
    <t>Do Uchwały Nr XXIX/203/2005</t>
  </si>
  <si>
    <t>z dnia 28 lipca 2005 r.</t>
  </si>
  <si>
    <t>do Uchwały Nr XXIX/203/2005</t>
  </si>
  <si>
    <t>Poręczenia i gwarancje zostały udzielone dla SPZZOZ w Wyszkowie i na dzień 31.12.2005 r. będą stanowić kwotę 2.350.997 zł z czego : należność główna stanowi kwotę 1.874.861 zł ( w tym: 782.470 zł z tytułu poręczenia pożyczki  z WFOŚiGW  w 2005 r.; 92.391 zł z tytułu poręczenia pożyczki z WFOŚiGW udzielonego w 2002 r., 1.000.000 zł z tytułu kredytu poręczonego w 2005 r.); poręczone spłaty odsetek  do wysokości 476.136 zł.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</si>
</sst>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.0"/>
    <numFmt numFmtId="167" formatCode="00\-000"/>
  </numFmts>
  <fonts count="2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 CE"/>
      <family val="2"/>
    </font>
    <font>
      <b/>
      <sz val="8"/>
      <name val="Times New Roman"/>
      <family val="1"/>
    </font>
    <font>
      <b/>
      <i/>
      <sz val="7"/>
      <name val="Times New Roman"/>
      <family val="1"/>
    </font>
    <font>
      <b/>
      <i/>
      <sz val="10"/>
      <name val="Times New Roman"/>
      <family val="1"/>
    </font>
    <font>
      <i/>
      <sz val="7"/>
      <name val="Times New Roman"/>
      <family val="1"/>
    </font>
    <font>
      <u val="single"/>
      <sz val="7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justify" vertical="top"/>
    </xf>
    <xf numFmtId="0" fontId="2" fillId="0" borderId="8" xfId="0" applyNumberFormat="1" applyFont="1" applyBorder="1" applyAlignment="1">
      <alignment horizontal="justify" vertical="top" wrapText="1"/>
    </xf>
    <xf numFmtId="0" fontId="3" fillId="0" borderId="8" xfId="0" applyNumberFormat="1" applyFont="1" applyBorder="1" applyAlignment="1">
      <alignment horizontal="justify" vertical="top" wrapText="1"/>
    </xf>
    <xf numFmtId="0" fontId="1" fillId="0" borderId="8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64" fontId="1" fillId="0" borderId="0" xfId="15" applyNumberFormat="1" applyFont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164" fontId="1" fillId="0" borderId="4" xfId="15" applyNumberFormat="1" applyFont="1" applyBorder="1" applyAlignment="1">
      <alignment horizontal="justify" vertical="top"/>
    </xf>
    <xf numFmtId="164" fontId="1" fillId="0" borderId="3" xfId="15" applyNumberFormat="1" applyFont="1" applyBorder="1" applyAlignment="1">
      <alignment horizontal="justify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justify" vertical="top" wrapText="1"/>
    </xf>
    <xf numFmtId="164" fontId="2" fillId="0" borderId="6" xfId="15" applyNumberFormat="1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164" fontId="1" fillId="0" borderId="8" xfId="15" applyNumberFormat="1" applyFont="1" applyBorder="1" applyAlignment="1">
      <alignment vertical="top"/>
    </xf>
    <xf numFmtId="164" fontId="4" fillId="0" borderId="3" xfId="15" applyNumberFormat="1" applyFont="1" applyBorder="1" applyAlignment="1">
      <alignment horizontal="justify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justify" vertical="top"/>
    </xf>
    <xf numFmtId="0" fontId="1" fillId="0" borderId="4" xfId="0" applyFont="1" applyBorder="1" applyAlignment="1">
      <alignment vertical="top"/>
    </xf>
    <xf numFmtId="164" fontId="4" fillId="0" borderId="8" xfId="15" applyNumberFormat="1" applyFont="1" applyBorder="1" applyAlignment="1">
      <alignment vertical="top"/>
    </xf>
    <xf numFmtId="164" fontId="2" fillId="0" borderId="15" xfId="15" applyNumberFormat="1" applyFont="1" applyBorder="1" applyAlignment="1">
      <alignment vertical="top"/>
    </xf>
    <xf numFmtId="164" fontId="1" fillId="0" borderId="15" xfId="15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164" fontId="2" fillId="0" borderId="0" xfId="15" applyNumberFormat="1" applyFont="1" applyBorder="1" applyAlignment="1">
      <alignment vertical="top"/>
    </xf>
    <xf numFmtId="164" fontId="1" fillId="0" borderId="17" xfId="15" applyNumberFormat="1" applyFont="1" applyBorder="1" applyAlignment="1">
      <alignment horizontal="justify" vertical="top"/>
    </xf>
    <xf numFmtId="164" fontId="7" fillId="0" borderId="4" xfId="15" applyNumberFormat="1" applyFont="1" applyBorder="1" applyAlignment="1">
      <alignment horizontal="center" vertical="top"/>
    </xf>
    <xf numFmtId="164" fontId="7" fillId="0" borderId="3" xfId="15" applyNumberFormat="1" applyFont="1" applyBorder="1" applyAlignment="1">
      <alignment horizontal="center" vertical="top"/>
    </xf>
    <xf numFmtId="164" fontId="7" fillId="0" borderId="18" xfId="15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" xfId="0" applyFont="1" applyBorder="1" applyAlignment="1">
      <alignment/>
    </xf>
    <xf numFmtId="0" fontId="10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64" fontId="7" fillId="0" borderId="2" xfId="15" applyNumberFormat="1" applyFont="1" applyBorder="1" applyAlignment="1">
      <alignment wrapText="1"/>
    </xf>
    <xf numFmtId="164" fontId="7" fillId="0" borderId="2" xfId="15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7" fillId="0" borderId="20" xfId="15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" xfId="0" applyFont="1" applyBorder="1" applyAlignment="1">
      <alignment/>
    </xf>
    <xf numFmtId="164" fontId="7" fillId="0" borderId="3" xfId="15" applyNumberFormat="1" applyFont="1" applyBorder="1" applyAlignment="1">
      <alignment horizontal="center" wrapText="1"/>
    </xf>
    <xf numFmtId="164" fontId="7" fillId="0" borderId="3" xfId="15" applyNumberFormat="1" applyFont="1" applyBorder="1" applyAlignment="1">
      <alignment wrapText="1"/>
    </xf>
    <xf numFmtId="164" fontId="7" fillId="0" borderId="3" xfId="15" applyNumberFormat="1" applyFont="1" applyBorder="1" applyAlignment="1">
      <alignment/>
    </xf>
    <xf numFmtId="164" fontId="7" fillId="0" borderId="19" xfId="15" applyNumberFormat="1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15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18" xfId="0" applyFont="1" applyBorder="1" applyAlignment="1">
      <alignment/>
    </xf>
    <xf numFmtId="164" fontId="7" fillId="0" borderId="3" xfId="15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0" fillId="0" borderId="3" xfId="0" applyFont="1" applyBorder="1" applyAlignment="1">
      <alignment wrapText="1"/>
    </xf>
    <xf numFmtId="164" fontId="7" fillId="0" borderId="3" xfId="15" applyNumberFormat="1" applyFont="1" applyBorder="1" applyAlignment="1">
      <alignment horizontal="center"/>
    </xf>
    <xf numFmtId="164" fontId="7" fillId="0" borderId="7" xfId="15" applyNumberFormat="1" applyFont="1" applyBorder="1" applyAlignment="1">
      <alignment/>
    </xf>
    <xf numFmtId="164" fontId="7" fillId="0" borderId="18" xfId="15" applyNumberFormat="1" applyFont="1" applyBorder="1" applyAlignment="1">
      <alignment horizontal="center"/>
    </xf>
    <xf numFmtId="0" fontId="10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10" fontId="7" fillId="0" borderId="6" xfId="0" applyNumberFormat="1" applyFont="1" applyBorder="1" applyAlignment="1">
      <alignment horizontal="center" wrapText="1"/>
    </xf>
    <xf numFmtId="0" fontId="7" fillId="0" borderId="24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7" fillId="0" borderId="0" xfId="15" applyNumberFormat="1" applyFont="1" applyBorder="1" applyAlignment="1">
      <alignment wrapText="1"/>
    </xf>
    <xf numFmtId="164" fontId="7" fillId="0" borderId="0" xfId="15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10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/>
    </xf>
    <xf numFmtId="0" fontId="10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164" fontId="7" fillId="0" borderId="7" xfId="15" applyNumberFormat="1" applyFont="1" applyBorder="1" applyAlignment="1">
      <alignment horizontal="center" vertical="center" wrapText="1"/>
    </xf>
    <xf numFmtId="164" fontId="10" fillId="0" borderId="3" xfId="15" applyNumberFormat="1" applyFont="1" applyBorder="1" applyAlignment="1">
      <alignment horizontal="center" wrapText="1"/>
    </xf>
    <xf numFmtId="164" fontId="10" fillId="0" borderId="3" xfId="15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7" xfId="15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8" xfId="15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top" wrapText="1"/>
    </xf>
    <xf numFmtId="164" fontId="7" fillId="0" borderId="3" xfId="15" applyNumberFormat="1" applyFont="1" applyBorder="1" applyAlignment="1">
      <alignment horizontal="center" vertical="top" wrapText="1"/>
    </xf>
    <xf numFmtId="164" fontId="7" fillId="0" borderId="3" xfId="15" applyNumberFormat="1" applyFont="1" applyBorder="1" applyAlignment="1">
      <alignment vertical="top" wrapText="1"/>
    </xf>
    <xf numFmtId="164" fontId="7" fillId="0" borderId="3" xfId="15" applyNumberFormat="1" applyFont="1" applyBorder="1" applyAlignment="1">
      <alignment vertical="top"/>
    </xf>
    <xf numFmtId="164" fontId="7" fillId="0" borderId="3" xfId="15" applyNumberFormat="1" applyFont="1" applyBorder="1" applyAlignment="1">
      <alignment horizontal="right" vertical="top"/>
    </xf>
    <xf numFmtId="164" fontId="7" fillId="0" borderId="7" xfId="15" applyNumberFormat="1" applyFont="1" applyBorder="1" applyAlignment="1">
      <alignment horizontal="right" vertical="top"/>
    </xf>
    <xf numFmtId="0" fontId="7" fillId="0" borderId="3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164" fontId="10" fillId="0" borderId="3" xfId="0" applyNumberFormat="1" applyFont="1" applyBorder="1" applyAlignment="1">
      <alignment vertical="top" wrapText="1"/>
    </xf>
    <xf numFmtId="164" fontId="10" fillId="0" borderId="18" xfId="0" applyNumberFormat="1" applyFont="1" applyBorder="1" applyAlignment="1">
      <alignment vertical="top" wrapText="1"/>
    </xf>
    <xf numFmtId="0" fontId="10" fillId="0" borderId="4" xfId="0" applyFont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wrapText="1"/>
    </xf>
    <xf numFmtId="2" fontId="7" fillId="0" borderId="18" xfId="0" applyNumberFormat="1" applyFont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164" fontId="7" fillId="0" borderId="18" xfId="15" applyNumberFormat="1" applyFont="1" applyBorder="1" applyAlignment="1">
      <alignment vertical="top"/>
    </xf>
    <xf numFmtId="0" fontId="7" fillId="0" borderId="5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top" wrapText="1"/>
    </xf>
    <xf numFmtId="164" fontId="7" fillId="0" borderId="5" xfId="15" applyNumberFormat="1" applyFont="1" applyBorder="1" applyAlignment="1">
      <alignment horizontal="center" vertical="top" wrapText="1"/>
    </xf>
    <xf numFmtId="164" fontId="7" fillId="0" borderId="5" xfId="15" applyNumberFormat="1" applyFont="1" applyBorder="1" applyAlignment="1">
      <alignment vertical="top" wrapText="1"/>
    </xf>
    <xf numFmtId="164" fontId="7" fillId="0" borderId="5" xfId="15" applyNumberFormat="1" applyFont="1" applyBorder="1" applyAlignment="1">
      <alignment vertical="top"/>
    </xf>
    <xf numFmtId="164" fontId="7" fillId="0" borderId="5" xfId="15" applyNumberFormat="1" applyFont="1" applyBorder="1" applyAlignment="1">
      <alignment horizontal="right" vertical="top"/>
    </xf>
    <xf numFmtId="164" fontId="7" fillId="0" borderId="8" xfId="15" applyNumberFormat="1" applyFont="1" applyBorder="1" applyAlignment="1">
      <alignment horizontal="right" vertical="top"/>
    </xf>
    <xf numFmtId="0" fontId="7" fillId="0" borderId="5" xfId="0" applyFont="1" applyBorder="1" applyAlignment="1">
      <alignment vertical="top"/>
    </xf>
    <xf numFmtId="164" fontId="7" fillId="0" borderId="15" xfId="15" applyNumberFormat="1" applyFont="1" applyBorder="1" applyAlignment="1">
      <alignment vertical="top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 vertical="top" wrapText="1"/>
    </xf>
    <xf numFmtId="164" fontId="7" fillId="0" borderId="4" xfId="15" applyNumberFormat="1" applyFont="1" applyBorder="1" applyAlignment="1">
      <alignment horizontal="center" vertical="top" wrapText="1"/>
    </xf>
    <xf numFmtId="164" fontId="7" fillId="0" borderId="4" xfId="15" applyNumberFormat="1" applyFont="1" applyBorder="1" applyAlignment="1">
      <alignment vertical="top" wrapText="1"/>
    </xf>
    <xf numFmtId="164" fontId="7" fillId="0" borderId="4" xfId="15" applyNumberFormat="1" applyFont="1" applyBorder="1" applyAlignment="1">
      <alignment vertical="top"/>
    </xf>
    <xf numFmtId="164" fontId="7" fillId="0" borderId="4" xfId="15" applyNumberFormat="1" applyFont="1" applyBorder="1" applyAlignment="1">
      <alignment horizontal="right" vertical="top"/>
    </xf>
    <xf numFmtId="164" fontId="7" fillId="0" borderId="27" xfId="15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/>
    </xf>
    <xf numFmtId="164" fontId="7" fillId="0" borderId="17" xfId="15" applyNumberFormat="1" applyFont="1" applyBorder="1" applyAlignment="1">
      <alignment vertical="top"/>
    </xf>
    <xf numFmtId="164" fontId="1" fillId="0" borderId="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164" fontId="8" fillId="0" borderId="22" xfId="15" applyNumberFormat="1" applyFont="1" applyBorder="1" applyAlignment="1">
      <alignment horizontal="center" vertical="center" wrapText="1"/>
    </xf>
    <xf numFmtId="164" fontId="8" fillId="0" borderId="5" xfId="15" applyNumberFormat="1" applyFont="1" applyBorder="1" applyAlignment="1">
      <alignment horizontal="center" vertical="center" wrapText="1"/>
    </xf>
    <xf numFmtId="164" fontId="8" fillId="0" borderId="15" xfId="15" applyNumberFormat="1" applyFont="1" applyBorder="1" applyAlignment="1">
      <alignment horizontal="center" vertical="center" wrapText="1"/>
    </xf>
    <xf numFmtId="164" fontId="4" fillId="0" borderId="18" xfId="15" applyNumberFormat="1" applyFont="1" applyBorder="1" applyAlignment="1">
      <alignment vertical="top"/>
    </xf>
    <xf numFmtId="164" fontId="2" fillId="0" borderId="8" xfId="15" applyNumberFormat="1" applyFont="1" applyBorder="1" applyAlignment="1">
      <alignment vertical="top"/>
    </xf>
    <xf numFmtId="164" fontId="8" fillId="0" borderId="19" xfId="15" applyNumberFormat="1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horizontal="center" vertical="center" wrapText="1"/>
    </xf>
    <xf numFmtId="164" fontId="8" fillId="0" borderId="18" xfId="15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3" fontId="8" fillId="0" borderId="5" xfId="15" applyNumberFormat="1" applyFont="1" applyBorder="1" applyAlignment="1">
      <alignment horizontal="center" vertical="center" wrapText="1"/>
    </xf>
    <xf numFmtId="3" fontId="8" fillId="0" borderId="3" xfId="15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164" fontId="8" fillId="0" borderId="0" xfId="15" applyNumberFormat="1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64" fontId="8" fillId="0" borderId="0" xfId="15" applyNumberFormat="1" applyFont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justify" vertical="center" wrapText="1"/>
    </xf>
    <xf numFmtId="3" fontId="8" fillId="0" borderId="28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164" fontId="8" fillId="0" borderId="2" xfId="15" applyNumberFormat="1" applyFont="1" applyBorder="1" applyAlignment="1">
      <alignment horizontal="center" vertical="center" wrapText="1"/>
    </xf>
    <xf numFmtId="164" fontId="8" fillId="0" borderId="4" xfId="15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 wrapText="1"/>
    </xf>
    <xf numFmtId="164" fontId="8" fillId="0" borderId="5" xfId="15" applyNumberFormat="1" applyFont="1" applyBorder="1" applyAlignment="1">
      <alignment horizontal="right" vertical="center" wrapText="1"/>
    </xf>
    <xf numFmtId="164" fontId="8" fillId="0" borderId="4" xfId="15" applyNumberFormat="1" applyFont="1" applyBorder="1" applyAlignment="1">
      <alignment vertical="center" wrapText="1"/>
    </xf>
    <xf numFmtId="164" fontId="8" fillId="0" borderId="4" xfId="15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 wrapText="1"/>
    </xf>
    <xf numFmtId="164" fontId="8" fillId="0" borderId="29" xfId="0" applyNumberFormat="1" applyFont="1" applyBorder="1" applyAlignment="1">
      <alignment horizontal="right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vertical="center" wrapText="1"/>
    </xf>
    <xf numFmtId="3" fontId="9" fillId="0" borderId="5" xfId="15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64" fontId="8" fillId="0" borderId="28" xfId="15" applyNumberFormat="1" applyFont="1" applyBorder="1" applyAlignment="1">
      <alignment horizontal="center" vertical="center" wrapText="1"/>
    </xf>
    <xf numFmtId="3" fontId="8" fillId="0" borderId="2" xfId="15" applyNumberFormat="1" applyFont="1" applyBorder="1" applyAlignment="1">
      <alignment horizontal="center" vertical="center" wrapText="1"/>
    </xf>
    <xf numFmtId="164" fontId="8" fillId="0" borderId="29" xfId="15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left" vertical="center" wrapText="1"/>
    </xf>
    <xf numFmtId="164" fontId="8" fillId="0" borderId="32" xfId="15" applyNumberFormat="1" applyFont="1" applyBorder="1" applyAlignment="1">
      <alignment vertical="center" wrapText="1"/>
    </xf>
    <xf numFmtId="3" fontId="8" fillId="0" borderId="32" xfId="15" applyNumberFormat="1" applyFont="1" applyBorder="1" applyAlignment="1">
      <alignment horizontal="center" vertical="center" wrapText="1"/>
    </xf>
    <xf numFmtId="164" fontId="8" fillId="0" borderId="5" xfId="15" applyNumberFormat="1" applyFont="1" applyBorder="1" applyAlignment="1">
      <alignment vertical="center" wrapText="1"/>
    </xf>
    <xf numFmtId="164" fontId="8" fillId="0" borderId="2" xfId="15" applyNumberFormat="1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64" fontId="8" fillId="0" borderId="36" xfId="15" applyNumberFormat="1" applyFont="1" applyBorder="1" applyAlignment="1">
      <alignment vertical="center" wrapText="1"/>
    </xf>
    <xf numFmtId="3" fontId="8" fillId="0" borderId="4" xfId="15" applyNumberFormat="1" applyFont="1" applyFill="1" applyBorder="1" applyAlignment="1">
      <alignment horizontal="center" vertical="center" wrapText="1"/>
    </xf>
    <xf numFmtId="3" fontId="8" fillId="0" borderId="3" xfId="15" applyNumberFormat="1" applyFont="1" applyFill="1" applyBorder="1" applyAlignment="1">
      <alignment horizontal="center" vertical="center" wrapText="1"/>
    </xf>
    <xf numFmtId="3" fontId="8" fillId="0" borderId="5" xfId="15" applyNumberFormat="1" applyFont="1" applyFill="1" applyBorder="1" applyAlignment="1">
      <alignment horizontal="center" vertical="center" wrapText="1"/>
    </xf>
    <xf numFmtId="3" fontId="8" fillId="0" borderId="4" xfId="15" applyNumberFormat="1" applyFont="1" applyBorder="1" applyAlignment="1">
      <alignment horizontal="center" vertical="center" wrapText="1"/>
    </xf>
    <xf numFmtId="164" fontId="8" fillId="0" borderId="17" xfId="15" applyNumberFormat="1" applyFont="1" applyBorder="1" applyAlignment="1">
      <alignment horizontal="center" vertical="center" wrapText="1"/>
    </xf>
    <xf numFmtId="164" fontId="9" fillId="0" borderId="22" xfId="15" applyNumberFormat="1" applyFont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8" fillId="0" borderId="24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3" fontId="8" fillId="0" borderId="0" xfId="15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3" fontId="9" fillId="0" borderId="6" xfId="15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8" fillId="0" borderId="36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164" fontId="8" fillId="0" borderId="39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4" fontId="8" fillId="0" borderId="2" xfId="15" applyNumberFormat="1" applyFont="1" applyBorder="1" applyAlignment="1">
      <alignment horizontal="right" vertical="center" wrapText="1"/>
    </xf>
    <xf numFmtId="164" fontId="9" fillId="0" borderId="23" xfId="15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justify" vertical="center" wrapText="1"/>
    </xf>
    <xf numFmtId="3" fontId="9" fillId="0" borderId="36" xfId="15" applyNumberFormat="1" applyFont="1" applyBorder="1" applyAlignment="1">
      <alignment horizontal="center" vertical="center" wrapText="1"/>
    </xf>
    <xf numFmtId="164" fontId="9" fillId="0" borderId="36" xfId="15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3" fontId="9" fillId="0" borderId="37" xfId="0" applyNumberFormat="1" applyFont="1" applyBorder="1" applyAlignment="1">
      <alignment horizontal="right" vertical="center" wrapText="1"/>
    </xf>
    <xf numFmtId="164" fontId="9" fillId="0" borderId="36" xfId="15" applyNumberFormat="1" applyFont="1" applyBorder="1" applyAlignment="1">
      <alignment vertical="center" wrapText="1"/>
    </xf>
    <xf numFmtId="164" fontId="9" fillId="0" borderId="36" xfId="15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9" fillId="0" borderId="3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left" vertical="center" wrapText="1"/>
    </xf>
    <xf numFmtId="3" fontId="8" fillId="0" borderId="34" xfId="15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8" fillId="0" borderId="34" xfId="15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164" fontId="9" fillId="0" borderId="39" xfId="15" applyNumberFormat="1" applyFont="1" applyBorder="1" applyAlignment="1">
      <alignment horizontal="center" vertical="center" wrapText="1"/>
    </xf>
    <xf numFmtId="164" fontId="8" fillId="0" borderId="36" xfId="15" applyNumberFormat="1" applyFont="1" applyBorder="1" applyAlignment="1">
      <alignment horizontal="center" vertical="center" wrapText="1"/>
    </xf>
    <xf numFmtId="3" fontId="8" fillId="0" borderId="36" xfId="15" applyNumberFormat="1" applyFont="1" applyBorder="1" applyAlignment="1">
      <alignment horizontal="center" vertical="center" wrapText="1"/>
    </xf>
    <xf numFmtId="164" fontId="8" fillId="0" borderId="39" xfId="15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3" fontId="8" fillId="0" borderId="32" xfId="0" applyNumberFormat="1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164" fontId="8" fillId="0" borderId="41" xfId="0" applyNumberFormat="1" applyFont="1" applyBorder="1" applyAlignment="1">
      <alignment horizontal="right" vertical="center" wrapText="1"/>
    </xf>
    <xf numFmtId="0" fontId="8" fillId="0" borderId="42" xfId="0" applyFont="1" applyBorder="1" applyAlignment="1">
      <alignment horizontal="justify" vertical="center" wrapText="1"/>
    </xf>
    <xf numFmtId="0" fontId="8" fillId="0" borderId="42" xfId="0" applyFont="1" applyBorder="1" applyAlignment="1">
      <alignment horizontal="center" vertical="center" wrapText="1"/>
    </xf>
    <xf numFmtId="3" fontId="8" fillId="0" borderId="42" xfId="15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right" vertical="center" wrapText="1"/>
    </xf>
    <xf numFmtId="164" fontId="8" fillId="0" borderId="42" xfId="15" applyNumberFormat="1" applyFont="1" applyBorder="1" applyAlignment="1">
      <alignment vertical="center" wrapText="1"/>
    </xf>
    <xf numFmtId="3" fontId="8" fillId="0" borderId="42" xfId="0" applyNumberFormat="1" applyFont="1" applyBorder="1" applyAlignment="1">
      <alignment horizontal="right" vertical="center" wrapText="1"/>
    </xf>
    <xf numFmtId="4" fontId="8" fillId="0" borderId="42" xfId="0" applyNumberFormat="1" applyFont="1" applyBorder="1" applyAlignment="1">
      <alignment horizontal="right" vertical="center" wrapText="1"/>
    </xf>
    <xf numFmtId="164" fontId="8" fillId="0" borderId="44" xfId="0" applyNumberFormat="1" applyFont="1" applyBorder="1" applyAlignment="1">
      <alignment horizontal="right"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justify" vertical="top"/>
    </xf>
    <xf numFmtId="164" fontId="2" fillId="0" borderId="5" xfId="15" applyNumberFormat="1" applyFont="1" applyBorder="1" applyAlignment="1">
      <alignment horizontal="justify" vertical="top"/>
    </xf>
    <xf numFmtId="164" fontId="1" fillId="0" borderId="18" xfId="15" applyNumberFormat="1" applyFont="1" applyBorder="1" applyAlignment="1">
      <alignment/>
    </xf>
    <xf numFmtId="0" fontId="1" fillId="0" borderId="12" xfId="0" applyFont="1" applyBorder="1" applyAlignment="1">
      <alignment/>
    </xf>
    <xf numFmtId="0" fontId="8" fillId="0" borderId="32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164" fontId="8" fillId="0" borderId="32" xfId="15" applyNumberFormat="1" applyFont="1" applyBorder="1" applyAlignment="1">
      <alignment horizontal="right" vertical="center" wrapText="1"/>
    </xf>
    <xf numFmtId="164" fontId="1" fillId="0" borderId="18" xfId="15" applyNumberFormat="1" applyFont="1" applyBorder="1" applyAlignment="1">
      <alignment vertical="top"/>
    </xf>
    <xf numFmtId="0" fontId="8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justify" vertical="top"/>
    </xf>
    <xf numFmtId="164" fontId="2" fillId="0" borderId="3" xfId="15" applyNumberFormat="1" applyFont="1" applyBorder="1" applyAlignment="1">
      <alignment horizontal="justify" vertical="top"/>
    </xf>
    <xf numFmtId="164" fontId="4" fillId="0" borderId="17" xfId="15" applyNumberFormat="1" applyFont="1" applyBorder="1" applyAlignment="1">
      <alignment horizontal="justify" vertical="top"/>
    </xf>
    <xf numFmtId="164" fontId="8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49" fontId="18" fillId="0" borderId="5" xfId="0" applyNumberFormat="1" applyFont="1" applyBorder="1" applyAlignment="1">
      <alignment horizontal="center" vertical="top"/>
    </xf>
    <xf numFmtId="164" fontId="3" fillId="0" borderId="3" xfId="15" applyNumberFormat="1" applyFont="1" applyBorder="1" applyAlignment="1">
      <alignment horizontal="justify" vertical="top"/>
    </xf>
    <xf numFmtId="3" fontId="12" fillId="0" borderId="3" xfId="15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164" fontId="12" fillId="0" borderId="3" xfId="15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justify" vertical="center" wrapText="1"/>
    </xf>
    <xf numFmtId="3" fontId="9" fillId="0" borderId="32" xfId="15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164" fontId="9" fillId="0" borderId="32" xfId="15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justify" vertical="center" wrapText="1"/>
    </xf>
    <xf numFmtId="0" fontId="8" fillId="0" borderId="36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center" vertical="center" wrapText="1"/>
    </xf>
    <xf numFmtId="3" fontId="12" fillId="0" borderId="42" xfId="15" applyNumberFormat="1" applyFont="1" applyBorder="1" applyAlignment="1">
      <alignment horizontal="center" vertical="center" wrapText="1"/>
    </xf>
    <xf numFmtId="164" fontId="12" fillId="0" borderId="42" xfId="15" applyNumberFormat="1" applyFont="1" applyBorder="1" applyAlignment="1">
      <alignment horizontal="center" vertical="center" wrapText="1"/>
    </xf>
    <xf numFmtId="164" fontId="12" fillId="0" borderId="42" xfId="15" applyNumberFormat="1" applyFont="1" applyBorder="1" applyAlignment="1">
      <alignment vertical="center" wrapText="1"/>
    </xf>
    <xf numFmtId="164" fontId="12" fillId="0" borderId="44" xfId="15" applyNumberFormat="1" applyFont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15" applyNumberFormat="1" applyFont="1" applyBorder="1" applyAlignment="1">
      <alignment horizontal="center" vertical="center" wrapText="1"/>
    </xf>
    <xf numFmtId="164" fontId="12" fillId="0" borderId="18" xfId="15" applyNumberFormat="1" applyFont="1" applyBorder="1" applyAlignment="1">
      <alignment horizontal="center" vertical="center" wrapText="1"/>
    </xf>
    <xf numFmtId="164" fontId="14" fillId="0" borderId="3" xfId="15" applyNumberFormat="1" applyFont="1" applyBorder="1" applyAlignment="1">
      <alignment vertical="center" wrapText="1"/>
    </xf>
    <xf numFmtId="0" fontId="8" fillId="0" borderId="34" xfId="0" applyFont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164" fontId="8" fillId="0" borderId="34" xfId="15" applyNumberFormat="1" applyFont="1" applyBorder="1" applyAlignment="1">
      <alignment horizontal="right" vertical="center" wrapText="1"/>
    </xf>
    <xf numFmtId="164" fontId="8" fillId="0" borderId="46" xfId="0" applyNumberFormat="1" applyFont="1" applyBorder="1" applyAlignment="1">
      <alignment horizontal="right" vertical="center" wrapText="1"/>
    </xf>
    <xf numFmtId="0" fontId="8" fillId="0" borderId="36" xfId="0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164" fontId="2" fillId="0" borderId="18" xfId="15" applyNumberFormat="1" applyFont="1" applyBorder="1" applyAlignment="1">
      <alignment horizontal="justify" vertical="top"/>
    </xf>
    <xf numFmtId="0" fontId="9" fillId="0" borderId="3" xfId="0" applyFont="1" applyBorder="1" applyAlignment="1">
      <alignment horizontal="center" vertical="center" wrapText="1"/>
    </xf>
    <xf numFmtId="164" fontId="2" fillId="0" borderId="25" xfId="15" applyNumberFormat="1" applyFont="1" applyBorder="1" applyAlignment="1">
      <alignment vertical="top"/>
    </xf>
    <xf numFmtId="0" fontId="8" fillId="0" borderId="20" xfId="0" applyFont="1" applyBorder="1" applyAlignment="1">
      <alignment horizontal="center" vertical="center" wrapText="1"/>
    </xf>
    <xf numFmtId="164" fontId="1" fillId="0" borderId="18" xfId="15" applyNumberFormat="1" applyFont="1" applyBorder="1" applyAlignment="1">
      <alignment horizontal="justify" vertical="top"/>
    </xf>
    <xf numFmtId="0" fontId="9" fillId="0" borderId="4" xfId="0" applyFont="1" applyBorder="1" applyAlignment="1">
      <alignment horizontal="center" vertical="center" wrapText="1"/>
    </xf>
    <xf numFmtId="164" fontId="9" fillId="0" borderId="28" xfId="15" applyNumberFormat="1" applyFont="1" applyBorder="1" applyAlignment="1">
      <alignment horizontal="center" vertical="center" wrapText="1"/>
    </xf>
    <xf numFmtId="3" fontId="9" fillId="0" borderId="2" xfId="15" applyNumberFormat="1" applyFont="1" applyBorder="1" applyAlignment="1">
      <alignment horizontal="center" vertical="center" wrapText="1"/>
    </xf>
    <xf numFmtId="164" fontId="9" fillId="0" borderId="37" xfId="15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right" vertical="center" wrapText="1"/>
    </xf>
    <xf numFmtId="164" fontId="9" fillId="0" borderId="2" xfId="15" applyNumberFormat="1" applyFont="1" applyBorder="1" applyAlignment="1">
      <alignment horizontal="right" vertical="center" wrapText="1"/>
    </xf>
    <xf numFmtId="164" fontId="9" fillId="0" borderId="39" xfId="0" applyNumberFormat="1" applyFont="1" applyBorder="1" applyAlignment="1">
      <alignment horizontal="right" vertical="center" wrapText="1"/>
    </xf>
    <xf numFmtId="3" fontId="9" fillId="0" borderId="25" xfId="15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horizontal="justify" vertical="top"/>
    </xf>
    <xf numFmtId="164" fontId="1" fillId="0" borderId="8" xfId="15" applyNumberFormat="1" applyFont="1" applyBorder="1" applyAlignment="1">
      <alignment horizontal="center" vertical="top"/>
    </xf>
    <xf numFmtId="164" fontId="4" fillId="0" borderId="7" xfId="15" applyNumberFormat="1" applyFont="1" applyBorder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justify" vertical="top" wrapText="1"/>
    </xf>
    <xf numFmtId="164" fontId="7" fillId="0" borderId="19" xfId="15" applyNumberFormat="1" applyFont="1" applyBorder="1" applyAlignment="1">
      <alignment horizontal="center" wrapText="1"/>
    </xf>
    <xf numFmtId="0" fontId="10" fillId="0" borderId="47" xfId="0" applyFont="1" applyBorder="1" applyAlignment="1">
      <alignment horizontal="justify" wrapText="1"/>
    </xf>
    <xf numFmtId="164" fontId="7" fillId="0" borderId="0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2" fillId="0" borderId="48" xfId="15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justify" vertical="top" wrapText="1"/>
    </xf>
    <xf numFmtId="0" fontId="0" fillId="0" borderId="0" xfId="0" applyNumberFormat="1" applyAlignment="1">
      <alignment horizontal="justify" vertical="top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0" fillId="0" borderId="0" xfId="0" applyAlignment="1">
      <alignment horizontal="justify" vertical="top" wrapText="1"/>
    </xf>
    <xf numFmtId="49" fontId="3" fillId="0" borderId="0" xfId="0" applyNumberFormat="1" applyFont="1" applyAlignment="1">
      <alignment horizontal="justify" vertical="top"/>
    </xf>
    <xf numFmtId="49" fontId="1" fillId="0" borderId="0" xfId="0" applyNumberFormat="1" applyFont="1" applyAlignment="1">
      <alignment horizontal="justify" vertical="top"/>
    </xf>
    <xf numFmtId="49" fontId="1" fillId="0" borderId="0" xfId="0" applyNumberFormat="1" applyFont="1" applyAlignment="1">
      <alignment horizontal="justify" vertical="top" wrapText="1"/>
    </xf>
    <xf numFmtId="49" fontId="3" fillId="0" borderId="0" xfId="0" applyNumberFormat="1" applyFont="1" applyAlignment="1">
      <alignment horizontal="justify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49" fontId="7" fillId="0" borderId="7" xfId="15" applyNumberFormat="1" applyFont="1" applyBorder="1" applyAlignment="1">
      <alignment horizontal="center"/>
    </xf>
    <xf numFmtId="49" fontId="7" fillId="0" borderId="21" xfId="15" applyNumberFormat="1" applyFont="1" applyBorder="1" applyAlignment="1">
      <alignment horizontal="center"/>
    </xf>
    <xf numFmtId="49" fontId="7" fillId="0" borderId="19" xfId="15" applyNumberFormat="1" applyFont="1" applyBorder="1" applyAlignment="1">
      <alignment horizontal="center"/>
    </xf>
    <xf numFmtId="164" fontId="7" fillId="0" borderId="5" xfId="15" applyNumberFormat="1" applyFont="1" applyBorder="1" applyAlignment="1">
      <alignment vertical="center" wrapText="1"/>
    </xf>
    <xf numFmtId="164" fontId="7" fillId="0" borderId="2" xfId="15" applyNumberFormat="1" applyFont="1" applyBorder="1" applyAlignment="1">
      <alignment vertical="center" wrapText="1"/>
    </xf>
    <xf numFmtId="164" fontId="7" fillId="0" borderId="4" xfId="15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7" xfId="15" applyNumberFormat="1" applyFont="1" applyBorder="1" applyAlignment="1">
      <alignment horizontal="center" wrapText="1"/>
    </xf>
    <xf numFmtId="164" fontId="7" fillId="0" borderId="21" xfId="15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5" fontId="1" fillId="0" borderId="0" xfId="0" applyNumberFormat="1" applyFont="1" applyAlignment="1">
      <alignment horizontal="justify" vertical="top" wrapText="1"/>
    </xf>
    <xf numFmtId="5" fontId="3" fillId="0" borderId="0" xfId="0" applyNumberFormat="1" applyFont="1" applyAlignment="1">
      <alignment horizontal="justify" vertical="top" wrapText="1"/>
    </xf>
    <xf numFmtId="4" fontId="6" fillId="0" borderId="0" xfId="0" applyNumberFormat="1" applyFon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vertical="top"/>
    </xf>
    <xf numFmtId="37" fontId="1" fillId="0" borderId="0" xfId="0" applyNumberFormat="1" applyFont="1" applyAlignment="1">
      <alignment horizontal="center" vertical="top" wrapText="1"/>
    </xf>
    <xf numFmtId="8" fontId="6" fillId="0" borderId="0" xfId="0" applyNumberFormat="1" applyFont="1" applyAlignment="1">
      <alignment horizontal="justify" vertical="top" wrapText="1"/>
    </xf>
    <xf numFmtId="8" fontId="1" fillId="0" borderId="0" xfId="0" applyNumberFormat="1" applyFont="1" applyAlignment="1">
      <alignment horizontal="justify" vertical="top" wrapText="1"/>
    </xf>
    <xf numFmtId="9" fontId="1" fillId="0" borderId="0" xfId="0" applyNumberFormat="1" applyFont="1" applyAlignment="1">
      <alignment horizontal="justify" vertical="top" wrapText="1"/>
    </xf>
    <xf numFmtId="38" fontId="6" fillId="0" borderId="0" xfId="0" applyNumberFormat="1" applyFont="1" applyAlignment="1">
      <alignment horizontal="justify" vertical="top" wrapText="1"/>
    </xf>
    <xf numFmtId="38" fontId="0" fillId="0" borderId="0" xfId="0" applyNumberFormat="1" applyAlignment="1">
      <alignment horizontal="justify" vertical="top" wrapText="1"/>
    </xf>
    <xf numFmtId="49" fontId="6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49" fontId="1" fillId="0" borderId="48" xfId="0" applyNumberFormat="1" applyFont="1" applyBorder="1" applyAlignment="1">
      <alignment horizontal="center" vertical="top" wrapText="1"/>
    </xf>
    <xf numFmtId="164" fontId="1" fillId="0" borderId="49" xfId="15" applyNumberFormat="1" applyFont="1" applyBorder="1" applyAlignment="1">
      <alignment horizontal="center" vertical="top"/>
    </xf>
    <xf numFmtId="164" fontId="1" fillId="0" borderId="51" xfId="15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justify" vertical="top" wrapText="1"/>
    </xf>
    <xf numFmtId="49" fontId="0" fillId="0" borderId="0" xfId="0" applyNumberFormat="1" applyFont="1" applyAlignment="1">
      <alignment horizontal="justify" vertical="top" wrapText="1"/>
    </xf>
    <xf numFmtId="0" fontId="1" fillId="0" borderId="0" xfId="0" applyNumberFormat="1" applyFont="1" applyAlignment="1">
      <alignment horizontal="justify" vertical="top" wrapText="1"/>
    </xf>
    <xf numFmtId="0" fontId="1" fillId="0" borderId="0" xfId="0" applyNumberFormat="1" applyFont="1" applyAlignment="1">
      <alignment horizontal="left" vertical="top" wrapText="1"/>
    </xf>
    <xf numFmtId="164" fontId="1" fillId="0" borderId="52" xfId="15" applyNumberFormat="1" applyFont="1" applyBorder="1" applyAlignment="1">
      <alignment horizontal="center" vertical="top"/>
    </xf>
    <xf numFmtId="164" fontId="1" fillId="0" borderId="0" xfId="15" applyNumberFormat="1" applyFont="1" applyAlignment="1">
      <alignment horizontal="left" vertical="top"/>
    </xf>
    <xf numFmtId="3" fontId="8" fillId="0" borderId="0" xfId="0" applyNumberFormat="1" applyFont="1" applyAlignment="1">
      <alignment vertical="center" wrapText="1"/>
    </xf>
    <xf numFmtId="164" fontId="8" fillId="0" borderId="0" xfId="15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11" fillId="0" borderId="0" xfId="15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54" xfId="15" applyNumberFormat="1" applyFont="1" applyBorder="1" applyAlignment="1">
      <alignment horizontal="center" vertical="center" wrapText="1"/>
    </xf>
    <xf numFmtId="3" fontId="8" fillId="0" borderId="3" xfId="15" applyNumberFormat="1" applyFont="1" applyBorder="1" applyAlignment="1">
      <alignment horizontal="center" vertical="center" wrapText="1"/>
    </xf>
    <xf numFmtId="3" fontId="8" fillId="0" borderId="5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0" xfId="15" applyNumberFormat="1" applyFont="1" applyBorder="1" applyAlignment="1">
      <alignment horizontal="center" vertical="center" wrapText="1"/>
    </xf>
    <xf numFmtId="3" fontId="8" fillId="0" borderId="47" xfId="15" applyNumberFormat="1" applyFont="1" applyBorder="1" applyAlignment="1">
      <alignment horizontal="center" vertical="center" wrapText="1"/>
    </xf>
    <xf numFmtId="3" fontId="8" fillId="0" borderId="55" xfId="15" applyNumberFormat="1" applyFont="1" applyBorder="1" applyAlignment="1">
      <alignment horizontal="center" vertical="center" wrapText="1"/>
    </xf>
    <xf numFmtId="3" fontId="8" fillId="0" borderId="56" xfId="15" applyNumberFormat="1" applyFont="1" applyBorder="1" applyAlignment="1">
      <alignment horizontal="center" vertical="center" wrapText="1"/>
    </xf>
    <xf numFmtId="3" fontId="8" fillId="0" borderId="48" xfId="15" applyNumberFormat="1" applyFont="1" applyBorder="1" applyAlignment="1">
      <alignment horizontal="center" vertical="center" wrapText="1"/>
    </xf>
    <xf numFmtId="3" fontId="8" fillId="0" borderId="57" xfId="15" applyNumberFormat="1" applyFont="1" applyBorder="1" applyAlignment="1">
      <alignment horizontal="center" vertical="center" wrapText="1"/>
    </xf>
    <xf numFmtId="3" fontId="8" fillId="0" borderId="49" xfId="15" applyNumberFormat="1" applyFont="1" applyBorder="1" applyAlignment="1">
      <alignment horizontal="center" vertical="center" wrapText="1"/>
    </xf>
    <xf numFmtId="3" fontId="8" fillId="0" borderId="50" xfId="15" applyNumberFormat="1" applyFont="1" applyBorder="1" applyAlignment="1">
      <alignment horizontal="center" vertical="center" wrapText="1"/>
    </xf>
    <xf numFmtId="3" fontId="8" fillId="0" borderId="52" xfId="15" applyNumberFormat="1" applyFont="1" applyBorder="1" applyAlignment="1">
      <alignment horizontal="center" vertical="center" wrapText="1"/>
    </xf>
    <xf numFmtId="164" fontId="8" fillId="0" borderId="58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workbookViewId="0" topLeftCell="A2">
      <selection activeCell="M37" sqref="M37"/>
    </sheetView>
  </sheetViews>
  <sheetFormatPr defaultColWidth="9.00390625" defaultRowHeight="12.75"/>
  <cols>
    <col min="1" max="1" width="16.25390625" style="79" customWidth="1"/>
    <col min="2" max="2" width="10.625" style="79" customWidth="1"/>
    <col min="3" max="3" width="8.75390625" style="74" customWidth="1"/>
    <col min="4" max="4" width="9.75390625" style="74" customWidth="1"/>
    <col min="5" max="5" width="9.00390625" style="74" customWidth="1"/>
    <col min="6" max="6" width="8.375" style="63" customWidth="1"/>
    <col min="7" max="7" width="7.875" style="64" customWidth="1"/>
    <col min="8" max="9" width="8.25390625" style="94" customWidth="1"/>
    <col min="10" max="10" width="9.875" style="64" customWidth="1"/>
    <col min="11" max="11" width="19.25390625" style="50" hidden="1" customWidth="1"/>
    <col min="12" max="13" width="9.75390625" style="50" customWidth="1"/>
    <col min="14" max="14" width="9.875" style="50" customWidth="1"/>
    <col min="15" max="15" width="8.75390625" style="50" customWidth="1"/>
    <col min="16" max="16384" width="19.25390625" style="50" customWidth="1"/>
  </cols>
  <sheetData>
    <row r="1" spans="1:15" ht="9.75" hidden="1">
      <c r="A1" s="51"/>
      <c r="B1" s="51"/>
      <c r="C1" s="52"/>
      <c r="D1" s="52"/>
      <c r="E1" s="52"/>
      <c r="F1" s="53"/>
      <c r="G1" s="54"/>
      <c r="H1" s="55"/>
      <c r="I1" s="56"/>
      <c r="J1" s="57"/>
      <c r="K1" s="77"/>
      <c r="L1" s="101"/>
      <c r="M1" s="101"/>
      <c r="N1" s="101"/>
      <c r="O1" s="101"/>
    </row>
    <row r="2" spans="1:16" ht="9.75">
      <c r="A2" s="87"/>
      <c r="B2" s="87"/>
      <c r="C2" s="88"/>
      <c r="D2" s="88"/>
      <c r="E2" s="88"/>
      <c r="F2" s="89"/>
      <c r="G2" s="90"/>
      <c r="H2" s="91"/>
      <c r="I2" s="91"/>
      <c r="J2" s="90"/>
      <c r="K2" s="59"/>
      <c r="L2" s="373" t="s">
        <v>82</v>
      </c>
      <c r="M2" s="373"/>
      <c r="N2" s="373"/>
      <c r="O2" s="373"/>
      <c r="P2" s="49"/>
    </row>
    <row r="3" spans="1:16" ht="9.75">
      <c r="A3" s="87"/>
      <c r="B3" s="87"/>
      <c r="C3" s="88"/>
      <c r="D3" s="88"/>
      <c r="E3" s="88"/>
      <c r="F3" s="89"/>
      <c r="G3" s="90"/>
      <c r="H3" s="91"/>
      <c r="I3" s="91"/>
      <c r="J3" s="90"/>
      <c r="K3" s="59"/>
      <c r="L3" s="373" t="s">
        <v>200</v>
      </c>
      <c r="M3" s="373"/>
      <c r="N3" s="373"/>
      <c r="O3" s="373"/>
      <c r="P3" s="49"/>
    </row>
    <row r="4" spans="1:16" ht="9.75">
      <c r="A4" s="87"/>
      <c r="B4" s="87"/>
      <c r="C4" s="88"/>
      <c r="D4" s="88"/>
      <c r="E4" s="88"/>
      <c r="F4" s="89"/>
      <c r="G4" s="90"/>
      <c r="H4" s="91"/>
      <c r="I4" s="91"/>
      <c r="J4" s="90"/>
      <c r="K4" s="59"/>
      <c r="L4" s="373" t="s">
        <v>4</v>
      </c>
      <c r="M4" s="373"/>
      <c r="N4" s="373"/>
      <c r="O4" s="373"/>
      <c r="P4" s="49"/>
    </row>
    <row r="5" spans="1:16" ht="9.75">
      <c r="A5" s="87"/>
      <c r="B5" s="87"/>
      <c r="C5" s="88"/>
      <c r="D5" s="88"/>
      <c r="E5" s="88"/>
      <c r="F5" s="89"/>
      <c r="G5" s="90"/>
      <c r="H5" s="91"/>
      <c r="I5" s="91"/>
      <c r="J5" s="90"/>
      <c r="K5" s="59"/>
      <c r="L5" s="373" t="s">
        <v>201</v>
      </c>
      <c r="M5" s="373"/>
      <c r="N5" s="373"/>
      <c r="O5" s="373"/>
      <c r="P5" s="49"/>
    </row>
    <row r="6" spans="1:16" ht="12" customHeight="1" thickBot="1">
      <c r="A6" s="374" t="s">
        <v>50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49"/>
    </row>
    <row r="7" spans="1:16" s="61" customFormat="1" ht="20.25" customHeight="1" thickTop="1">
      <c r="A7" s="384" t="s">
        <v>51</v>
      </c>
      <c r="B7" s="384" t="s">
        <v>52</v>
      </c>
      <c r="C7" s="384" t="s">
        <v>53</v>
      </c>
      <c r="D7" s="384" t="s">
        <v>54</v>
      </c>
      <c r="E7" s="387" t="s">
        <v>55</v>
      </c>
      <c r="F7" s="388"/>
      <c r="G7" s="388"/>
      <c r="H7" s="388"/>
      <c r="I7" s="388"/>
      <c r="J7" s="388"/>
      <c r="K7" s="388"/>
      <c r="L7" s="388"/>
      <c r="M7" s="388"/>
      <c r="N7" s="388"/>
      <c r="O7" s="389"/>
      <c r="P7" s="60"/>
    </row>
    <row r="8" spans="1:16" s="64" customFormat="1" ht="12" customHeight="1">
      <c r="A8" s="385"/>
      <c r="B8" s="385"/>
      <c r="C8" s="385"/>
      <c r="D8" s="385"/>
      <c r="E8" s="390">
        <v>2005</v>
      </c>
      <c r="F8" s="391"/>
      <c r="G8" s="391"/>
      <c r="H8" s="391"/>
      <c r="I8" s="392"/>
      <c r="J8" s="393">
        <v>2006</v>
      </c>
      <c r="L8" s="396">
        <v>2007</v>
      </c>
      <c r="M8" s="396">
        <v>2008</v>
      </c>
      <c r="N8" s="396">
        <v>2009</v>
      </c>
      <c r="O8" s="399" t="s">
        <v>0</v>
      </c>
      <c r="P8" s="65"/>
    </row>
    <row r="9" spans="1:16" s="64" customFormat="1" ht="12" customHeight="1">
      <c r="A9" s="385"/>
      <c r="B9" s="385"/>
      <c r="C9" s="385"/>
      <c r="D9" s="385"/>
      <c r="E9" s="402" t="s">
        <v>14</v>
      </c>
      <c r="F9" s="404" t="s">
        <v>56</v>
      </c>
      <c r="G9" s="405"/>
      <c r="H9" s="405"/>
      <c r="I9" s="370"/>
      <c r="J9" s="394"/>
      <c r="L9" s="397"/>
      <c r="M9" s="397"/>
      <c r="N9" s="397"/>
      <c r="O9" s="400"/>
      <c r="P9" s="65"/>
    </row>
    <row r="10" spans="1:16" s="71" customFormat="1" ht="16.5" customHeight="1">
      <c r="A10" s="386"/>
      <c r="B10" s="386"/>
      <c r="C10" s="386"/>
      <c r="D10" s="386"/>
      <c r="E10" s="403"/>
      <c r="F10" s="68" t="s">
        <v>3</v>
      </c>
      <c r="G10" s="68" t="s">
        <v>57</v>
      </c>
      <c r="H10" s="69" t="s">
        <v>58</v>
      </c>
      <c r="I10" s="103" t="s">
        <v>59</v>
      </c>
      <c r="J10" s="395"/>
      <c r="L10" s="398"/>
      <c r="M10" s="398"/>
      <c r="N10" s="398"/>
      <c r="O10" s="401"/>
      <c r="P10" s="70"/>
    </row>
    <row r="11" spans="1:16" ht="9.75">
      <c r="A11" s="66">
        <v>1</v>
      </c>
      <c r="B11" s="66">
        <v>2</v>
      </c>
      <c r="C11" s="72">
        <v>3</v>
      </c>
      <c r="D11" s="63">
        <v>4</v>
      </c>
      <c r="E11" s="62">
        <v>5</v>
      </c>
      <c r="F11" s="104">
        <v>6</v>
      </c>
      <c r="G11" s="105">
        <v>7</v>
      </c>
      <c r="H11" s="106">
        <v>8</v>
      </c>
      <c r="I11" s="107">
        <v>9</v>
      </c>
      <c r="J11" s="105">
        <v>10</v>
      </c>
      <c r="K11" s="93"/>
      <c r="L11" s="93">
        <v>11</v>
      </c>
      <c r="M11" s="93">
        <v>12</v>
      </c>
      <c r="N11" s="93">
        <v>13</v>
      </c>
      <c r="O11" s="108">
        <v>14</v>
      </c>
      <c r="P11" s="49"/>
    </row>
    <row r="12" spans="1:16" ht="9.75">
      <c r="A12" s="66" t="s">
        <v>60</v>
      </c>
      <c r="B12" s="66"/>
      <c r="C12" s="72"/>
      <c r="D12" s="104">
        <f>SUM(D13:D20)-D17</f>
        <v>6109381</v>
      </c>
      <c r="E12" s="104">
        <f aca="true" t="shared" si="0" ref="E12:J12">SUM(E13:E20)</f>
        <v>1210344</v>
      </c>
      <c r="F12" s="104">
        <f t="shared" si="0"/>
        <v>224100</v>
      </c>
      <c r="G12" s="104">
        <f t="shared" si="0"/>
        <v>260730</v>
      </c>
      <c r="H12" s="104">
        <f t="shared" si="0"/>
        <v>372614</v>
      </c>
      <c r="I12" s="104">
        <f t="shared" si="0"/>
        <v>352900</v>
      </c>
      <c r="J12" s="104">
        <f t="shared" si="0"/>
        <v>1407425</v>
      </c>
      <c r="K12" s="104">
        <f>SUM(K13:K19)</f>
        <v>0</v>
      </c>
      <c r="L12" s="104">
        <f>SUM(L13:L20)</f>
        <v>1325486</v>
      </c>
      <c r="M12" s="104">
        <f>SUM(M13:M20)</f>
        <v>1014962</v>
      </c>
      <c r="N12" s="104">
        <f>SUM(N13:N20)</f>
        <v>715100</v>
      </c>
      <c r="O12" s="109">
        <f>SUM(O13:O20)</f>
        <v>1646408</v>
      </c>
      <c r="P12" s="49"/>
    </row>
    <row r="13" spans="1:16" ht="15.75" customHeight="1">
      <c r="A13" s="110" t="s">
        <v>61</v>
      </c>
      <c r="B13" s="67" t="s">
        <v>1</v>
      </c>
      <c r="C13" s="111" t="s">
        <v>62</v>
      </c>
      <c r="D13" s="112">
        <v>637800</v>
      </c>
      <c r="E13" s="112">
        <f aca="true" t="shared" si="1" ref="E13:E21">SUM(F13:I13)</f>
        <v>350400</v>
      </c>
      <c r="F13" s="113">
        <v>87600</v>
      </c>
      <c r="G13" s="114">
        <v>87600</v>
      </c>
      <c r="H13" s="115">
        <v>87600</v>
      </c>
      <c r="I13" s="116">
        <v>87600</v>
      </c>
      <c r="J13" s="115">
        <v>350400</v>
      </c>
      <c r="K13" s="117"/>
      <c r="L13" s="114">
        <v>287400</v>
      </c>
      <c r="M13" s="117"/>
      <c r="N13" s="117"/>
      <c r="O13" s="118"/>
      <c r="P13" s="49"/>
    </row>
    <row r="14" spans="1:16" ht="15.75" customHeight="1">
      <c r="A14" s="110" t="s">
        <v>63</v>
      </c>
      <c r="B14" s="67" t="s">
        <v>1</v>
      </c>
      <c r="C14" s="111" t="s">
        <v>64</v>
      </c>
      <c r="D14" s="112">
        <v>175700</v>
      </c>
      <c r="E14" s="112">
        <f t="shared" si="1"/>
        <v>301200</v>
      </c>
      <c r="F14" s="113">
        <v>75300</v>
      </c>
      <c r="G14" s="114">
        <v>75300</v>
      </c>
      <c r="H14" s="115">
        <v>75300</v>
      </c>
      <c r="I14" s="116">
        <v>75300</v>
      </c>
      <c r="J14" s="115">
        <v>175700</v>
      </c>
      <c r="K14" s="117"/>
      <c r="L14" s="117"/>
      <c r="M14" s="117"/>
      <c r="N14" s="117"/>
      <c r="O14" s="118"/>
      <c r="P14" s="49"/>
    </row>
    <row r="15" spans="1:16" ht="29.25">
      <c r="A15" s="110" t="s">
        <v>61</v>
      </c>
      <c r="B15" s="67" t="s">
        <v>65</v>
      </c>
      <c r="C15" s="111" t="s">
        <v>66</v>
      </c>
      <c r="D15" s="112">
        <v>734400</v>
      </c>
      <c r="E15" s="112">
        <f t="shared" si="1"/>
        <v>244800</v>
      </c>
      <c r="F15" s="113">
        <v>61200</v>
      </c>
      <c r="G15" s="114">
        <v>61200</v>
      </c>
      <c r="H15" s="115">
        <v>61200</v>
      </c>
      <c r="I15" s="116">
        <v>61200</v>
      </c>
      <c r="J15" s="115">
        <v>244800</v>
      </c>
      <c r="K15" s="117"/>
      <c r="L15" s="114">
        <v>244800</v>
      </c>
      <c r="M15" s="114">
        <v>244800</v>
      </c>
      <c r="N15" s="114"/>
      <c r="O15" s="118"/>
      <c r="P15" s="49"/>
    </row>
    <row r="16" spans="1:16" ht="32.25" customHeight="1">
      <c r="A16" s="131" t="s">
        <v>63</v>
      </c>
      <c r="B16" s="96" t="s">
        <v>65</v>
      </c>
      <c r="C16" s="132" t="s">
        <v>67</v>
      </c>
      <c r="D16" s="133">
        <v>2400400</v>
      </c>
      <c r="E16" s="133">
        <f t="shared" si="1"/>
        <v>142767</v>
      </c>
      <c r="F16" s="134"/>
      <c r="G16" s="135"/>
      <c r="H16" s="136">
        <v>36867</v>
      </c>
      <c r="I16" s="137">
        <v>105900</v>
      </c>
      <c r="J16" s="136">
        <v>423600</v>
      </c>
      <c r="K16" s="138"/>
      <c r="L16" s="135">
        <v>423600</v>
      </c>
      <c r="M16" s="135">
        <v>423600</v>
      </c>
      <c r="N16" s="135">
        <v>423600</v>
      </c>
      <c r="O16" s="139">
        <v>706000</v>
      </c>
      <c r="P16" s="49"/>
    </row>
    <row r="17" spans="1:16" ht="11.25" customHeight="1">
      <c r="A17" s="140" t="s">
        <v>36</v>
      </c>
      <c r="B17" s="102"/>
      <c r="C17" s="141">
        <v>2005</v>
      </c>
      <c r="D17" s="142">
        <v>249529</v>
      </c>
      <c r="E17" s="142"/>
      <c r="F17" s="143"/>
      <c r="G17" s="144"/>
      <c r="H17" s="145"/>
      <c r="I17" s="146"/>
      <c r="J17" s="145"/>
      <c r="K17" s="147"/>
      <c r="L17" s="144"/>
      <c r="M17" s="144"/>
      <c r="N17" s="144"/>
      <c r="O17" s="148"/>
      <c r="P17" s="49"/>
    </row>
    <row r="18" spans="1:16" ht="11.25" customHeight="1">
      <c r="A18" s="140" t="s">
        <v>124</v>
      </c>
      <c r="B18" s="102"/>
      <c r="C18" s="141">
        <v>2005</v>
      </c>
      <c r="D18" s="142">
        <v>1319610</v>
      </c>
      <c r="E18" s="142"/>
      <c r="F18" s="143"/>
      <c r="G18" s="144"/>
      <c r="H18" s="145"/>
      <c r="I18" s="146"/>
      <c r="J18" s="145">
        <v>64700</v>
      </c>
      <c r="K18" s="147"/>
      <c r="L18" s="144">
        <v>221500</v>
      </c>
      <c r="M18" s="144">
        <v>221500</v>
      </c>
      <c r="N18" s="144">
        <v>221500</v>
      </c>
      <c r="O18" s="148">
        <v>590410</v>
      </c>
      <c r="P18" s="49"/>
    </row>
    <row r="19" spans="1:16" ht="25.5" customHeight="1">
      <c r="A19" s="110" t="s">
        <v>68</v>
      </c>
      <c r="B19" s="67" t="s">
        <v>69</v>
      </c>
      <c r="C19" s="111" t="s">
        <v>78</v>
      </c>
      <c r="D19" s="112">
        <v>561471</v>
      </c>
      <c r="E19" s="112">
        <f t="shared" si="1"/>
        <v>151177</v>
      </c>
      <c r="F19" s="113"/>
      <c r="G19" s="114">
        <v>36630</v>
      </c>
      <c r="H19" s="115">
        <v>91647</v>
      </c>
      <c r="I19" s="116">
        <v>22900</v>
      </c>
      <c r="J19" s="115">
        <v>128225</v>
      </c>
      <c r="K19" s="117"/>
      <c r="L19" s="114">
        <v>128186</v>
      </c>
      <c r="M19" s="114">
        <v>105062</v>
      </c>
      <c r="N19" s="114">
        <v>50000</v>
      </c>
      <c r="O19" s="130">
        <v>149998</v>
      </c>
      <c r="P19" s="49"/>
    </row>
    <row r="20" spans="1:16" ht="25.5" customHeight="1">
      <c r="A20" s="110" t="s">
        <v>79</v>
      </c>
      <c r="B20" s="67" t="s">
        <v>69</v>
      </c>
      <c r="C20" s="111" t="s">
        <v>80</v>
      </c>
      <c r="D20" s="112">
        <v>280000</v>
      </c>
      <c r="E20" s="112">
        <v>20000</v>
      </c>
      <c r="F20" s="113"/>
      <c r="G20" s="114"/>
      <c r="H20" s="115">
        <v>20000</v>
      </c>
      <c r="I20" s="116"/>
      <c r="J20" s="115">
        <v>20000</v>
      </c>
      <c r="K20" s="117"/>
      <c r="L20" s="114">
        <v>20000</v>
      </c>
      <c r="M20" s="114">
        <v>20000</v>
      </c>
      <c r="N20" s="114">
        <v>20000</v>
      </c>
      <c r="O20" s="130">
        <v>200000</v>
      </c>
      <c r="P20" s="49"/>
    </row>
    <row r="21" spans="1:16" ht="20.25" customHeight="1">
      <c r="A21" s="79" t="s">
        <v>2</v>
      </c>
      <c r="D21" s="119">
        <f>SUM(J21+L21+M21+N21+O21)</f>
        <v>815798</v>
      </c>
      <c r="E21" s="119">
        <f t="shared" si="1"/>
        <v>343676</v>
      </c>
      <c r="F21" s="119">
        <v>90996</v>
      </c>
      <c r="G21" s="119">
        <v>88443</v>
      </c>
      <c r="H21" s="119">
        <v>85074</v>
      </c>
      <c r="I21" s="119">
        <v>79163</v>
      </c>
      <c r="J21" s="119">
        <v>312032</v>
      </c>
      <c r="K21" s="119" t="e">
        <f>SUM(#REF!)</f>
        <v>#REF!</v>
      </c>
      <c r="L21" s="119">
        <v>219456</v>
      </c>
      <c r="M21" s="119">
        <v>145313</v>
      </c>
      <c r="N21" s="119">
        <v>86818</v>
      </c>
      <c r="O21" s="120">
        <v>52179</v>
      </c>
      <c r="P21" s="49"/>
    </row>
    <row r="22" spans="1:16" ht="14.25" customHeight="1">
      <c r="A22" s="79" t="s">
        <v>71</v>
      </c>
      <c r="C22" s="63"/>
      <c r="D22" s="73"/>
      <c r="E22" s="80"/>
      <c r="F22" s="76"/>
      <c r="G22" s="76"/>
      <c r="H22" s="76"/>
      <c r="I22" s="81"/>
      <c r="J22" s="76"/>
      <c r="O22" s="75"/>
      <c r="P22" s="49"/>
    </row>
    <row r="23" spans="1:16" ht="16.5" customHeight="1">
      <c r="A23" s="95" t="s">
        <v>72</v>
      </c>
      <c r="B23" s="79" t="s">
        <v>196</v>
      </c>
      <c r="C23" s="63"/>
      <c r="D23" s="62">
        <v>1874861</v>
      </c>
      <c r="E23" s="80">
        <f>SUM(F23:I23)</f>
        <v>23098</v>
      </c>
      <c r="F23" s="76"/>
      <c r="G23" s="76"/>
      <c r="H23" s="76">
        <v>11549</v>
      </c>
      <c r="I23" s="81">
        <v>11549</v>
      </c>
      <c r="J23" s="76">
        <v>1046196</v>
      </c>
      <c r="L23" s="50">
        <v>98360</v>
      </c>
      <c r="M23" s="50">
        <v>52165</v>
      </c>
      <c r="N23" s="50">
        <v>52165</v>
      </c>
      <c r="O23" s="75">
        <v>625975</v>
      </c>
      <c r="P23" s="49"/>
    </row>
    <row r="24" spans="1:16" ht="12.75" customHeight="1">
      <c r="A24" s="121" t="s">
        <v>70</v>
      </c>
      <c r="C24" s="63"/>
      <c r="D24" s="62">
        <v>476136</v>
      </c>
      <c r="E24" s="80"/>
      <c r="F24" s="76"/>
      <c r="G24" s="76"/>
      <c r="H24" s="76"/>
      <c r="I24" s="81"/>
      <c r="J24" s="76">
        <v>129697</v>
      </c>
      <c r="L24" s="50">
        <v>45188</v>
      </c>
      <c r="M24" s="50">
        <v>41862</v>
      </c>
      <c r="N24" s="50">
        <v>38732</v>
      </c>
      <c r="O24" s="75">
        <v>220657</v>
      </c>
      <c r="P24" s="49"/>
    </row>
    <row r="25" spans="1:16" ht="18" customHeight="1">
      <c r="A25" s="79" t="s">
        <v>73</v>
      </c>
      <c r="C25" s="63"/>
      <c r="D25" s="73"/>
      <c r="E25" s="80"/>
      <c r="F25" s="76"/>
      <c r="G25" s="76"/>
      <c r="H25" s="76"/>
      <c r="I25" s="81"/>
      <c r="J25" s="76"/>
      <c r="O25" s="75"/>
      <c r="P25" s="49"/>
    </row>
    <row r="26" spans="1:16" ht="15" customHeight="1">
      <c r="A26" s="79" t="s">
        <v>74</v>
      </c>
      <c r="C26" s="63"/>
      <c r="D26" s="80">
        <f>D23+D22+D12</f>
        <v>7984242</v>
      </c>
      <c r="E26" s="80"/>
      <c r="F26" s="80"/>
      <c r="G26" s="80"/>
      <c r="H26" s="80"/>
      <c r="I26" s="80"/>
      <c r="J26" s="80">
        <f>D26-J12-J23</f>
        <v>5530621</v>
      </c>
      <c r="K26" s="80">
        <f>E26-K12-K23</f>
        <v>0</v>
      </c>
      <c r="L26" s="80">
        <f>J26-L12-L23</f>
        <v>4106775</v>
      </c>
      <c r="M26" s="80">
        <f>L26-M12-M23</f>
        <v>3039648</v>
      </c>
      <c r="N26" s="80">
        <f>M26-N12-N23</f>
        <v>2272383</v>
      </c>
      <c r="O26" s="82">
        <f>N26-O12-O23</f>
        <v>0</v>
      </c>
      <c r="P26" s="49"/>
    </row>
    <row r="27" spans="1:16" ht="15" customHeight="1">
      <c r="A27" s="79" t="s">
        <v>75</v>
      </c>
      <c r="C27" s="63"/>
      <c r="D27" s="122">
        <f aca="true" t="shared" si="2" ref="D27:I27">D24+D21</f>
        <v>1291934</v>
      </c>
      <c r="E27" s="122">
        <f t="shared" si="2"/>
        <v>343676</v>
      </c>
      <c r="F27" s="122">
        <f t="shared" si="2"/>
        <v>90996</v>
      </c>
      <c r="G27" s="122">
        <f t="shared" si="2"/>
        <v>88443</v>
      </c>
      <c r="H27" s="122">
        <f t="shared" si="2"/>
        <v>85074</v>
      </c>
      <c r="I27" s="122">
        <f t="shared" si="2"/>
        <v>79163</v>
      </c>
      <c r="J27" s="122">
        <f aca="true" t="shared" si="3" ref="J27:O27">J21+J24</f>
        <v>441729</v>
      </c>
      <c r="K27" s="122" t="e">
        <f t="shared" si="3"/>
        <v>#REF!</v>
      </c>
      <c r="L27" s="122">
        <f t="shared" si="3"/>
        <v>264644</v>
      </c>
      <c r="M27" s="122">
        <f t="shared" si="3"/>
        <v>187175</v>
      </c>
      <c r="N27" s="122">
        <f t="shared" si="3"/>
        <v>125550</v>
      </c>
      <c r="O27" s="123">
        <f t="shared" si="3"/>
        <v>272836</v>
      </c>
      <c r="P27" s="49"/>
    </row>
    <row r="28" spans="1:16" ht="15.75" customHeight="1">
      <c r="A28" s="79" t="s">
        <v>76</v>
      </c>
      <c r="C28" s="63"/>
      <c r="D28" s="122">
        <v>41806161</v>
      </c>
      <c r="E28" s="122"/>
      <c r="F28" s="122"/>
      <c r="G28" s="122"/>
      <c r="H28" s="122"/>
      <c r="I28" s="124"/>
      <c r="J28" s="122">
        <v>42996000</v>
      </c>
      <c r="K28" s="122"/>
      <c r="L28" s="122">
        <v>44285800</v>
      </c>
      <c r="M28" s="122">
        <v>45614400</v>
      </c>
      <c r="N28" s="122">
        <v>46983000</v>
      </c>
      <c r="O28" s="123"/>
      <c r="P28" s="49"/>
    </row>
    <row r="29" spans="1:16" ht="27.75" customHeight="1">
      <c r="A29" s="79" t="s">
        <v>77</v>
      </c>
      <c r="D29" s="125">
        <f>(E12+E23+E27)/D28*100</f>
        <v>3.7724535386064266</v>
      </c>
      <c r="E29" s="125"/>
      <c r="F29" s="125"/>
      <c r="G29" s="125"/>
      <c r="H29" s="125"/>
      <c r="I29" s="125"/>
      <c r="J29" s="125">
        <f>(J12+J23+J24+J27)/J28*100</f>
        <v>7.035647502093218</v>
      </c>
      <c r="K29" s="125" t="e">
        <f>(K12+K23++#REF!+K24+K27)/K28*100</f>
        <v>#REF!</v>
      </c>
      <c r="L29" s="125">
        <f>(L12+L23+L24+L27)/L28*100</f>
        <v>3.9147491972596185</v>
      </c>
      <c r="M29" s="125">
        <f>(M12+M23+M24+M27)/M28*100</f>
        <v>2.8415675751517067</v>
      </c>
      <c r="N29" s="125">
        <f>(N12+N23+N24+N27)/N28*100</f>
        <v>1.9827320520188152</v>
      </c>
      <c r="O29" s="126"/>
      <c r="P29" s="49"/>
    </row>
    <row r="30" spans="1:16" ht="30.75" customHeight="1" thickBot="1">
      <c r="A30" s="83" t="s">
        <v>197</v>
      </c>
      <c r="B30" s="83"/>
      <c r="C30" s="84"/>
      <c r="D30" s="127">
        <f>D26/D28*100</f>
        <v>19.098242481532807</v>
      </c>
      <c r="E30" s="127"/>
      <c r="F30" s="85"/>
      <c r="G30" s="85"/>
      <c r="H30" s="85"/>
      <c r="I30" s="85"/>
      <c r="J30" s="127">
        <f>J26/J28*100</f>
        <v>12.863105870313518</v>
      </c>
      <c r="K30" s="127" t="e">
        <f>K26/K28*100</f>
        <v>#DIV/0!</v>
      </c>
      <c r="L30" s="127">
        <f>L26/L28*100</f>
        <v>9.273344954816217</v>
      </c>
      <c r="M30" s="127">
        <f>M26/M28*100</f>
        <v>6.663790381984637</v>
      </c>
      <c r="N30" s="127">
        <f>N26/N28*100</f>
        <v>4.836606857799629</v>
      </c>
      <c r="O30" s="128"/>
      <c r="P30" s="49"/>
    </row>
    <row r="31" spans="1:16" ht="29.25" customHeight="1" thickTop="1">
      <c r="A31" s="371" t="s">
        <v>203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49"/>
    </row>
    <row r="32" spans="1:15" ht="9.75">
      <c r="A32" s="87"/>
      <c r="B32" s="87"/>
      <c r="C32" s="88"/>
      <c r="D32" s="88"/>
      <c r="E32" s="88"/>
      <c r="F32" s="89"/>
      <c r="G32" s="90"/>
      <c r="H32" s="91"/>
      <c r="I32" s="91"/>
      <c r="J32" s="90"/>
      <c r="K32" s="129"/>
      <c r="L32" s="59"/>
      <c r="M32" s="59"/>
      <c r="N32" s="59"/>
      <c r="O32" s="59"/>
    </row>
    <row r="33" spans="1:15" ht="9.75">
      <c r="A33" s="87"/>
      <c r="B33" s="87"/>
      <c r="C33" s="88"/>
      <c r="D33" s="88"/>
      <c r="E33" s="88"/>
      <c r="F33" s="89"/>
      <c r="G33" s="372"/>
      <c r="H33" s="372"/>
      <c r="I33" s="372"/>
      <c r="J33" s="372"/>
      <c r="K33" s="58"/>
      <c r="L33" s="59"/>
      <c r="M33" s="59"/>
      <c r="N33" s="59"/>
      <c r="O33" s="59"/>
    </row>
    <row r="34" spans="1:15" ht="9.75">
      <c r="A34" s="87"/>
      <c r="B34" s="87"/>
      <c r="C34" s="88"/>
      <c r="D34" s="88"/>
      <c r="E34" s="88"/>
      <c r="F34" s="89"/>
      <c r="G34" s="90"/>
      <c r="H34" s="91"/>
      <c r="I34" s="91"/>
      <c r="J34" s="90"/>
      <c r="K34" s="58"/>
      <c r="L34" s="59"/>
      <c r="M34" s="59"/>
      <c r="N34" s="59"/>
      <c r="O34" s="59"/>
    </row>
    <row r="35" spans="1:15" ht="9.75">
      <c r="A35" s="87"/>
      <c r="B35" s="87"/>
      <c r="C35" s="88"/>
      <c r="D35" s="88"/>
      <c r="E35" s="88"/>
      <c r="F35" s="89"/>
      <c r="G35" s="90"/>
      <c r="H35" s="91"/>
      <c r="I35" s="91"/>
      <c r="J35" s="90"/>
      <c r="K35" s="58"/>
      <c r="L35" s="59"/>
      <c r="M35" s="59"/>
      <c r="N35" s="59"/>
      <c r="O35" s="59"/>
    </row>
    <row r="36" spans="1:15" ht="9.75">
      <c r="A36" s="87"/>
      <c r="B36" s="87"/>
      <c r="C36" s="88"/>
      <c r="D36" s="88"/>
      <c r="E36" s="88"/>
      <c r="F36" s="89"/>
      <c r="G36" s="90"/>
      <c r="H36" s="91"/>
      <c r="I36" s="91"/>
      <c r="J36" s="90"/>
      <c r="K36" s="58"/>
      <c r="L36" s="59"/>
      <c r="M36" s="59"/>
      <c r="N36" s="59"/>
      <c r="O36" s="59"/>
    </row>
    <row r="37" spans="1:15" ht="9.75">
      <c r="A37" s="87"/>
      <c r="B37" s="87"/>
      <c r="C37" s="88"/>
      <c r="D37" s="88"/>
      <c r="E37" s="88"/>
      <c r="F37" s="89"/>
      <c r="G37" s="90"/>
      <c r="H37" s="91"/>
      <c r="I37" s="91"/>
      <c r="J37" s="90"/>
      <c r="K37" s="58"/>
      <c r="L37" s="59"/>
      <c r="M37" s="59"/>
      <c r="N37" s="59"/>
      <c r="O37" s="59"/>
    </row>
    <row r="38" spans="1:26" ht="9.75">
      <c r="A38" s="87"/>
      <c r="B38" s="87"/>
      <c r="C38" s="88"/>
      <c r="D38" s="88"/>
      <c r="E38" s="88"/>
      <c r="F38" s="89"/>
      <c r="G38" s="90"/>
      <c r="H38" s="91"/>
      <c r="I38" s="91"/>
      <c r="J38" s="90"/>
      <c r="K38" s="86"/>
      <c r="L38" s="59"/>
      <c r="M38" s="59"/>
      <c r="N38" s="59"/>
      <c r="O38" s="59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9.75">
      <c r="A39" s="87"/>
      <c r="B39" s="87"/>
      <c r="C39" s="88"/>
      <c r="D39" s="88"/>
      <c r="E39" s="88"/>
      <c r="F39" s="89"/>
      <c r="G39" s="90"/>
      <c r="H39" s="91"/>
      <c r="I39" s="91"/>
      <c r="J39" s="90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9.75">
      <c r="A40" s="87"/>
      <c r="B40" s="87"/>
      <c r="C40" s="88"/>
      <c r="D40" s="88"/>
      <c r="E40" s="88"/>
      <c r="F40" s="89"/>
      <c r="G40" s="90"/>
      <c r="H40" s="91"/>
      <c r="I40" s="91"/>
      <c r="J40" s="90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9.75">
      <c r="A41" s="87"/>
      <c r="B41" s="87"/>
      <c r="C41" s="88"/>
      <c r="D41" s="88"/>
      <c r="E41" s="88"/>
      <c r="F41" s="89"/>
      <c r="G41" s="90"/>
      <c r="H41" s="91"/>
      <c r="I41" s="91"/>
      <c r="J41" s="90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9.75">
      <c r="A42" s="87"/>
      <c r="B42" s="87"/>
      <c r="C42" s="88"/>
      <c r="D42" s="88"/>
      <c r="E42" s="88"/>
      <c r="F42" s="89"/>
      <c r="G42" s="90"/>
      <c r="H42" s="91"/>
      <c r="I42" s="91"/>
      <c r="J42" s="90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9.75">
      <c r="A43" s="87"/>
      <c r="B43" s="87"/>
      <c r="C43" s="88"/>
      <c r="D43" s="88"/>
      <c r="E43" s="88"/>
      <c r="F43" s="89"/>
      <c r="G43" s="90"/>
      <c r="H43" s="91"/>
      <c r="I43" s="91"/>
      <c r="J43" s="90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9.75">
      <c r="A44" s="87"/>
      <c r="B44" s="87"/>
      <c r="C44" s="88"/>
      <c r="D44" s="88"/>
      <c r="E44" s="88"/>
      <c r="F44" s="89"/>
      <c r="G44" s="90"/>
      <c r="H44" s="91"/>
      <c r="I44" s="91"/>
      <c r="J44" s="90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9.75">
      <c r="A45" s="87"/>
      <c r="B45" s="87"/>
      <c r="C45" s="88"/>
      <c r="D45" s="88"/>
      <c r="E45" s="88"/>
      <c r="F45" s="89"/>
      <c r="G45" s="90"/>
      <c r="H45" s="91"/>
      <c r="I45" s="91"/>
      <c r="J45" s="90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9.75">
      <c r="A46" s="87"/>
      <c r="B46" s="87"/>
      <c r="C46" s="88"/>
      <c r="D46" s="88"/>
      <c r="E46" s="88"/>
      <c r="F46" s="89"/>
      <c r="G46" s="90"/>
      <c r="H46" s="91"/>
      <c r="I46" s="91"/>
      <c r="J46" s="90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9.75">
      <c r="A47" s="87"/>
      <c r="B47" s="87"/>
      <c r="C47" s="88"/>
      <c r="D47" s="88"/>
      <c r="E47" s="88"/>
      <c r="F47" s="89"/>
      <c r="G47" s="90"/>
      <c r="H47" s="91"/>
      <c r="I47" s="91"/>
      <c r="J47" s="90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9.75">
      <c r="A48" s="87"/>
      <c r="B48" s="87"/>
      <c r="C48" s="88"/>
      <c r="D48" s="88"/>
      <c r="E48" s="88"/>
      <c r="F48" s="89"/>
      <c r="G48" s="90"/>
      <c r="H48" s="91"/>
      <c r="I48" s="91"/>
      <c r="J48" s="90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9.75">
      <c r="A49" s="87"/>
      <c r="B49" s="87"/>
      <c r="C49" s="88"/>
      <c r="D49" s="88"/>
      <c r="E49" s="88"/>
      <c r="F49" s="89"/>
      <c r="G49" s="90"/>
      <c r="H49" s="91"/>
      <c r="I49" s="91"/>
      <c r="J49" s="90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9.75">
      <c r="A50" s="87"/>
      <c r="B50" s="87"/>
      <c r="C50" s="88"/>
      <c r="D50" s="88"/>
      <c r="E50" s="88"/>
      <c r="F50" s="89"/>
      <c r="G50" s="90"/>
      <c r="H50" s="91"/>
      <c r="I50" s="91"/>
      <c r="J50" s="90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9.75">
      <c r="A51" s="87"/>
      <c r="B51" s="87"/>
      <c r="C51" s="88"/>
      <c r="D51" s="88"/>
      <c r="E51" s="88"/>
      <c r="F51" s="89"/>
      <c r="G51" s="90"/>
      <c r="H51" s="91"/>
      <c r="I51" s="91"/>
      <c r="J51" s="90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9.75">
      <c r="A52" s="87"/>
      <c r="B52" s="87"/>
      <c r="C52" s="88"/>
      <c r="D52" s="88"/>
      <c r="E52" s="88"/>
      <c r="F52" s="89"/>
      <c r="G52" s="90"/>
      <c r="H52" s="91"/>
      <c r="I52" s="91"/>
      <c r="J52" s="90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9.75">
      <c r="A53" s="87"/>
      <c r="B53" s="87"/>
      <c r="C53" s="88"/>
      <c r="D53" s="88"/>
      <c r="E53" s="88"/>
      <c r="F53" s="89"/>
      <c r="G53" s="90"/>
      <c r="H53" s="91"/>
      <c r="I53" s="91"/>
      <c r="J53" s="90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9.75">
      <c r="A54" s="87"/>
      <c r="B54" s="87"/>
      <c r="C54" s="88"/>
      <c r="D54" s="88"/>
      <c r="E54" s="88"/>
      <c r="F54" s="89"/>
      <c r="G54" s="90"/>
      <c r="H54" s="91"/>
      <c r="I54" s="91"/>
      <c r="J54" s="90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9.75">
      <c r="A55" s="87"/>
      <c r="B55" s="87"/>
      <c r="C55" s="88"/>
      <c r="D55" s="88"/>
      <c r="E55" s="88"/>
      <c r="F55" s="89"/>
      <c r="G55" s="90"/>
      <c r="H55" s="91"/>
      <c r="I55" s="91"/>
      <c r="J55" s="90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9.75">
      <c r="A56" s="87"/>
      <c r="B56" s="87"/>
      <c r="C56" s="88"/>
      <c r="D56" s="88"/>
      <c r="E56" s="88"/>
      <c r="F56" s="89"/>
      <c r="G56" s="90"/>
      <c r="H56" s="91"/>
      <c r="I56" s="91"/>
      <c r="J56" s="90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9.75">
      <c r="A57" s="87"/>
      <c r="B57" s="87"/>
      <c r="C57" s="88"/>
      <c r="D57" s="88"/>
      <c r="E57" s="88"/>
      <c r="F57" s="89"/>
      <c r="G57" s="90"/>
      <c r="H57" s="91"/>
      <c r="I57" s="91"/>
      <c r="J57" s="90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9.75">
      <c r="A58" s="87"/>
      <c r="B58" s="87"/>
      <c r="C58" s="88"/>
      <c r="D58" s="88"/>
      <c r="E58" s="88"/>
      <c r="F58" s="89"/>
      <c r="G58" s="90"/>
      <c r="H58" s="91"/>
      <c r="I58" s="91"/>
      <c r="J58" s="90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9.75">
      <c r="A59" s="87"/>
      <c r="B59" s="87"/>
      <c r="C59" s="88"/>
      <c r="D59" s="88"/>
      <c r="E59" s="88"/>
      <c r="F59" s="89"/>
      <c r="G59" s="90"/>
      <c r="H59" s="91"/>
      <c r="I59" s="91"/>
      <c r="J59" s="90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9.75">
      <c r="A60" s="87"/>
      <c r="B60" s="87"/>
      <c r="C60" s="88"/>
      <c r="D60" s="88"/>
      <c r="E60" s="88"/>
      <c r="F60" s="89"/>
      <c r="G60" s="90"/>
      <c r="H60" s="91"/>
      <c r="I60" s="91"/>
      <c r="J60" s="90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9.75">
      <c r="A61" s="87"/>
      <c r="B61" s="87"/>
      <c r="C61" s="88"/>
      <c r="D61" s="88"/>
      <c r="E61" s="88"/>
      <c r="F61" s="89"/>
      <c r="G61" s="90"/>
      <c r="H61" s="91"/>
      <c r="I61" s="91"/>
      <c r="J61" s="90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9.75">
      <c r="A62" s="87"/>
      <c r="B62" s="87"/>
      <c r="C62" s="88"/>
      <c r="D62" s="88"/>
      <c r="E62" s="88"/>
      <c r="F62" s="89"/>
      <c r="G62" s="90"/>
      <c r="H62" s="91"/>
      <c r="I62" s="91"/>
      <c r="J62" s="90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9.75">
      <c r="A63" s="87"/>
      <c r="B63" s="87"/>
      <c r="C63" s="88"/>
      <c r="D63" s="88"/>
      <c r="E63" s="88"/>
      <c r="F63" s="89"/>
      <c r="G63" s="90"/>
      <c r="H63" s="91"/>
      <c r="I63" s="91"/>
      <c r="J63" s="90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9.75">
      <c r="A64" s="87"/>
      <c r="B64" s="87"/>
      <c r="C64" s="88"/>
      <c r="D64" s="88"/>
      <c r="E64" s="88"/>
      <c r="F64" s="89"/>
      <c r="G64" s="90"/>
      <c r="H64" s="91"/>
      <c r="I64" s="91"/>
      <c r="J64" s="90"/>
      <c r="K64" s="59"/>
      <c r="L64" s="59"/>
      <c r="M64" s="59"/>
      <c r="N64" s="59"/>
      <c r="O64" s="59"/>
      <c r="P64" s="78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16" ht="9.75">
      <c r="A65" s="87"/>
      <c r="B65" s="87"/>
      <c r="C65" s="88"/>
      <c r="D65" s="88"/>
      <c r="E65" s="88"/>
      <c r="F65" s="89"/>
      <c r="G65" s="90"/>
      <c r="H65" s="91"/>
      <c r="I65" s="91"/>
      <c r="J65" s="90"/>
      <c r="K65" s="59"/>
      <c r="L65" s="59"/>
      <c r="M65" s="59"/>
      <c r="N65" s="59"/>
      <c r="O65" s="59"/>
      <c r="P65" s="49"/>
    </row>
    <row r="66" spans="1:16" ht="9.75">
      <c r="A66" s="87"/>
      <c r="B66" s="87"/>
      <c r="C66" s="88"/>
      <c r="D66" s="88"/>
      <c r="E66" s="88"/>
      <c r="F66" s="89"/>
      <c r="G66" s="90"/>
      <c r="H66" s="91"/>
      <c r="I66" s="91"/>
      <c r="J66" s="90"/>
      <c r="K66" s="59"/>
      <c r="L66" s="59"/>
      <c r="M66" s="59"/>
      <c r="N66" s="59"/>
      <c r="O66" s="59"/>
      <c r="P66" s="49"/>
    </row>
    <row r="67" spans="1:16" ht="9.75">
      <c r="A67" s="87"/>
      <c r="B67" s="87"/>
      <c r="C67" s="88"/>
      <c r="D67" s="88"/>
      <c r="E67" s="88"/>
      <c r="F67" s="89"/>
      <c r="G67" s="90"/>
      <c r="H67" s="91"/>
      <c r="I67" s="91"/>
      <c r="J67" s="90"/>
      <c r="K67" s="59"/>
      <c r="L67" s="59"/>
      <c r="M67" s="59"/>
      <c r="N67" s="59"/>
      <c r="O67" s="59"/>
      <c r="P67" s="49"/>
    </row>
    <row r="68" spans="1:16" ht="9.75">
      <c r="A68" s="87"/>
      <c r="B68" s="87"/>
      <c r="C68" s="88"/>
      <c r="D68" s="88"/>
      <c r="E68" s="88"/>
      <c r="F68" s="89"/>
      <c r="G68" s="90"/>
      <c r="H68" s="91"/>
      <c r="I68" s="91"/>
      <c r="J68" s="90"/>
      <c r="K68" s="59"/>
      <c r="L68" s="59"/>
      <c r="M68" s="59"/>
      <c r="N68" s="59"/>
      <c r="O68" s="59"/>
      <c r="P68" s="49"/>
    </row>
    <row r="69" spans="1:16" ht="9.75">
      <c r="A69" s="87"/>
      <c r="B69" s="87"/>
      <c r="C69" s="88"/>
      <c r="D69" s="88"/>
      <c r="E69" s="88"/>
      <c r="F69" s="89"/>
      <c r="G69" s="90"/>
      <c r="H69" s="91"/>
      <c r="I69" s="91"/>
      <c r="J69" s="90"/>
      <c r="K69" s="59"/>
      <c r="L69" s="59"/>
      <c r="M69" s="59"/>
      <c r="N69" s="59"/>
      <c r="O69" s="59"/>
      <c r="P69" s="49"/>
    </row>
    <row r="70" spans="1:16" ht="9.75">
      <c r="A70" s="87"/>
      <c r="B70" s="87"/>
      <c r="C70" s="88"/>
      <c r="D70" s="88"/>
      <c r="E70" s="88"/>
      <c r="F70" s="89"/>
      <c r="G70" s="90"/>
      <c r="H70" s="91"/>
      <c r="I70" s="91"/>
      <c r="J70" s="90"/>
      <c r="K70" s="59"/>
      <c r="L70" s="59"/>
      <c r="M70" s="59"/>
      <c r="N70" s="59"/>
      <c r="O70" s="59"/>
      <c r="P70" s="49"/>
    </row>
    <row r="71" spans="1:16" ht="9.75">
      <c r="A71" s="87"/>
      <c r="B71" s="87"/>
      <c r="C71" s="88"/>
      <c r="D71" s="88"/>
      <c r="E71" s="88"/>
      <c r="F71" s="89"/>
      <c r="G71" s="90"/>
      <c r="H71" s="91"/>
      <c r="I71" s="91"/>
      <c r="J71" s="90"/>
      <c r="K71" s="59"/>
      <c r="L71" s="59"/>
      <c r="M71" s="59"/>
      <c r="N71" s="59"/>
      <c r="O71" s="59"/>
      <c r="P71" s="49"/>
    </row>
    <row r="72" spans="1:16" ht="9.75">
      <c r="A72" s="87"/>
      <c r="B72" s="87"/>
      <c r="C72" s="88"/>
      <c r="D72" s="88"/>
      <c r="E72" s="88"/>
      <c r="F72" s="89"/>
      <c r="G72" s="90"/>
      <c r="H72" s="91"/>
      <c r="I72" s="91"/>
      <c r="J72" s="90"/>
      <c r="K72" s="59"/>
      <c r="L72" s="59"/>
      <c r="M72" s="59"/>
      <c r="N72" s="59"/>
      <c r="O72" s="59"/>
      <c r="P72" s="49"/>
    </row>
    <row r="73" spans="1:16" ht="9.75">
      <c r="A73" s="87"/>
      <c r="B73" s="87"/>
      <c r="C73" s="88"/>
      <c r="D73" s="88"/>
      <c r="E73" s="88"/>
      <c r="F73" s="89"/>
      <c r="G73" s="90"/>
      <c r="H73" s="91"/>
      <c r="I73" s="91"/>
      <c r="J73" s="90"/>
      <c r="K73" s="59"/>
      <c r="L73" s="59"/>
      <c r="M73" s="59"/>
      <c r="N73" s="59"/>
      <c r="O73" s="59"/>
      <c r="P73" s="49"/>
    </row>
    <row r="74" spans="1:16" ht="9.75">
      <c r="A74" s="87"/>
      <c r="B74" s="87"/>
      <c r="C74" s="88"/>
      <c r="D74" s="88"/>
      <c r="E74" s="88"/>
      <c r="F74" s="89"/>
      <c r="G74" s="90"/>
      <c r="H74" s="91"/>
      <c r="I74" s="91"/>
      <c r="J74" s="90"/>
      <c r="K74" s="59"/>
      <c r="L74" s="59"/>
      <c r="M74" s="59"/>
      <c r="N74" s="59"/>
      <c r="O74" s="59"/>
      <c r="P74" s="49"/>
    </row>
    <row r="75" spans="1:16" ht="9.75">
      <c r="A75" s="87"/>
      <c r="B75" s="87"/>
      <c r="C75" s="88"/>
      <c r="D75" s="88"/>
      <c r="E75" s="88"/>
      <c r="F75" s="89"/>
      <c r="G75" s="90"/>
      <c r="H75" s="91"/>
      <c r="I75" s="91"/>
      <c r="J75" s="90"/>
      <c r="K75" s="59"/>
      <c r="L75" s="59"/>
      <c r="M75" s="59"/>
      <c r="N75" s="59"/>
      <c r="O75" s="59"/>
      <c r="P75" s="49"/>
    </row>
    <row r="76" spans="1:16" ht="9.75">
      <c r="A76" s="87"/>
      <c r="B76" s="87"/>
      <c r="C76" s="88"/>
      <c r="D76" s="88"/>
      <c r="E76" s="88"/>
      <c r="F76" s="89"/>
      <c r="G76" s="90"/>
      <c r="H76" s="91"/>
      <c r="I76" s="91"/>
      <c r="J76" s="90"/>
      <c r="K76" s="59"/>
      <c r="L76" s="59"/>
      <c r="M76" s="59"/>
      <c r="N76" s="59"/>
      <c r="O76" s="59"/>
      <c r="P76" s="49"/>
    </row>
    <row r="77" spans="1:16" ht="9.75">
      <c r="A77" s="87"/>
      <c r="B77" s="87"/>
      <c r="C77" s="88"/>
      <c r="D77" s="88"/>
      <c r="E77" s="88"/>
      <c r="F77" s="89"/>
      <c r="G77" s="90"/>
      <c r="H77" s="91"/>
      <c r="I77" s="91"/>
      <c r="J77" s="90"/>
      <c r="K77" s="59"/>
      <c r="L77" s="59"/>
      <c r="M77" s="59"/>
      <c r="N77" s="59"/>
      <c r="O77" s="59"/>
      <c r="P77" s="49"/>
    </row>
    <row r="78" spans="1:16" ht="9.75">
      <c r="A78" s="87"/>
      <c r="B78" s="87"/>
      <c r="C78" s="88"/>
      <c r="D78" s="88"/>
      <c r="E78" s="88"/>
      <c r="F78" s="89"/>
      <c r="G78" s="90"/>
      <c r="H78" s="91"/>
      <c r="I78" s="91"/>
      <c r="J78" s="90"/>
      <c r="K78" s="59"/>
      <c r="L78" s="59"/>
      <c r="M78" s="59"/>
      <c r="N78" s="59"/>
      <c r="O78" s="59"/>
      <c r="P78" s="49"/>
    </row>
    <row r="79" spans="1:16" ht="9.75">
      <c r="A79" s="87"/>
      <c r="B79" s="87"/>
      <c r="C79" s="88"/>
      <c r="D79" s="88"/>
      <c r="E79" s="88"/>
      <c r="F79" s="89"/>
      <c r="G79" s="90"/>
      <c r="H79" s="91"/>
      <c r="I79" s="91"/>
      <c r="J79" s="90"/>
      <c r="K79" s="59"/>
      <c r="L79" s="59"/>
      <c r="M79" s="59"/>
      <c r="N79" s="59"/>
      <c r="O79" s="59"/>
      <c r="P79" s="49"/>
    </row>
    <row r="80" spans="1:16" ht="9.75">
      <c r="A80" s="87"/>
      <c r="B80" s="87"/>
      <c r="C80" s="88"/>
      <c r="D80" s="88"/>
      <c r="E80" s="88"/>
      <c r="F80" s="89"/>
      <c r="G80" s="90"/>
      <c r="H80" s="91"/>
      <c r="I80" s="91"/>
      <c r="J80" s="90"/>
      <c r="K80" s="59"/>
      <c r="L80" s="59"/>
      <c r="M80" s="59"/>
      <c r="N80" s="59"/>
      <c r="O80" s="59"/>
      <c r="P80" s="49"/>
    </row>
    <row r="81" spans="1:16" ht="9.75">
      <c r="A81" s="87"/>
      <c r="B81" s="87"/>
      <c r="C81" s="88"/>
      <c r="D81" s="88"/>
      <c r="E81" s="88"/>
      <c r="F81" s="89"/>
      <c r="G81" s="90"/>
      <c r="H81" s="91"/>
      <c r="I81" s="91"/>
      <c r="J81" s="90"/>
      <c r="K81" s="59"/>
      <c r="L81" s="59"/>
      <c r="M81" s="59"/>
      <c r="N81" s="59"/>
      <c r="O81" s="59"/>
      <c r="P81" s="49"/>
    </row>
    <row r="82" spans="1:16" ht="9.75">
      <c r="A82" s="87"/>
      <c r="B82" s="87"/>
      <c r="C82" s="88"/>
      <c r="D82" s="88"/>
      <c r="E82" s="88"/>
      <c r="F82" s="89"/>
      <c r="G82" s="90"/>
      <c r="H82" s="91"/>
      <c r="I82" s="91"/>
      <c r="J82" s="90"/>
      <c r="K82" s="59"/>
      <c r="L82" s="59"/>
      <c r="M82" s="59"/>
      <c r="N82" s="59"/>
      <c r="O82" s="59"/>
      <c r="P82" s="49"/>
    </row>
    <row r="83" spans="1:16" ht="9.75">
      <c r="A83" s="87"/>
      <c r="B83" s="87"/>
      <c r="C83" s="88"/>
      <c r="D83" s="88"/>
      <c r="E83" s="88"/>
      <c r="F83" s="89"/>
      <c r="G83" s="90"/>
      <c r="H83" s="91"/>
      <c r="I83" s="91"/>
      <c r="J83" s="90"/>
      <c r="K83" s="59"/>
      <c r="L83" s="59"/>
      <c r="M83" s="59"/>
      <c r="N83" s="59"/>
      <c r="O83" s="59"/>
      <c r="P83" s="49"/>
    </row>
    <row r="84" spans="1:16" ht="9.75">
      <c r="A84" s="87"/>
      <c r="B84" s="87"/>
      <c r="C84" s="88"/>
      <c r="D84" s="88"/>
      <c r="E84" s="88"/>
      <c r="F84" s="89"/>
      <c r="G84" s="90"/>
      <c r="H84" s="91"/>
      <c r="I84" s="91"/>
      <c r="J84" s="90"/>
      <c r="K84" s="59"/>
      <c r="L84" s="59"/>
      <c r="M84" s="59"/>
      <c r="N84" s="59"/>
      <c r="O84" s="59"/>
      <c r="P84" s="49"/>
    </row>
    <row r="85" spans="1:16" ht="9.75">
      <c r="A85" s="87"/>
      <c r="B85" s="87"/>
      <c r="C85" s="88"/>
      <c r="D85" s="88"/>
      <c r="E85" s="88"/>
      <c r="F85" s="89"/>
      <c r="G85" s="90"/>
      <c r="H85" s="91"/>
      <c r="I85" s="91"/>
      <c r="J85" s="90"/>
      <c r="K85" s="59"/>
      <c r="L85" s="59"/>
      <c r="M85" s="59"/>
      <c r="N85" s="59"/>
      <c r="O85" s="59"/>
      <c r="P85" s="49"/>
    </row>
    <row r="86" spans="1:16" ht="9.75">
      <c r="A86" s="87"/>
      <c r="B86" s="87"/>
      <c r="C86" s="88"/>
      <c r="D86" s="88"/>
      <c r="E86" s="88"/>
      <c r="F86" s="89"/>
      <c r="G86" s="90"/>
      <c r="H86" s="91"/>
      <c r="I86" s="91"/>
      <c r="J86" s="90"/>
      <c r="K86" s="59"/>
      <c r="L86" s="59"/>
      <c r="M86" s="59"/>
      <c r="N86" s="59"/>
      <c r="O86" s="59"/>
      <c r="P86" s="49"/>
    </row>
    <row r="87" spans="1:16" ht="9.75">
      <c r="A87" s="87"/>
      <c r="B87" s="87"/>
      <c r="C87" s="88"/>
      <c r="D87" s="88"/>
      <c r="E87" s="88"/>
      <c r="F87" s="89"/>
      <c r="G87" s="90"/>
      <c r="H87" s="91"/>
      <c r="I87" s="91"/>
      <c r="J87" s="90"/>
      <c r="K87" s="59"/>
      <c r="L87" s="59"/>
      <c r="M87" s="59"/>
      <c r="N87" s="59"/>
      <c r="O87" s="59"/>
      <c r="P87" s="49"/>
    </row>
    <row r="88" spans="1:16" ht="9.75">
      <c r="A88" s="87"/>
      <c r="B88" s="87"/>
      <c r="C88" s="88"/>
      <c r="D88" s="88"/>
      <c r="E88" s="88"/>
      <c r="F88" s="89"/>
      <c r="G88" s="90"/>
      <c r="H88" s="91"/>
      <c r="I88" s="91"/>
      <c r="J88" s="90"/>
      <c r="K88" s="59"/>
      <c r="L88" s="59"/>
      <c r="M88" s="59"/>
      <c r="N88" s="59"/>
      <c r="O88" s="59"/>
      <c r="P88" s="49"/>
    </row>
    <row r="89" spans="1:16" ht="9.75">
      <c r="A89" s="87"/>
      <c r="B89" s="87"/>
      <c r="C89" s="88"/>
      <c r="D89" s="88"/>
      <c r="E89" s="88"/>
      <c r="F89" s="89"/>
      <c r="G89" s="90"/>
      <c r="H89" s="91"/>
      <c r="I89" s="91"/>
      <c r="J89" s="90"/>
      <c r="K89" s="59"/>
      <c r="L89" s="59"/>
      <c r="M89" s="59"/>
      <c r="N89" s="59"/>
      <c r="O89" s="59"/>
      <c r="P89" s="49"/>
    </row>
    <row r="90" spans="1:16" ht="9.75">
      <c r="A90" s="87"/>
      <c r="B90" s="87"/>
      <c r="C90" s="88"/>
      <c r="D90" s="88"/>
      <c r="E90" s="88"/>
      <c r="F90" s="89"/>
      <c r="G90" s="90"/>
      <c r="H90" s="91"/>
      <c r="I90" s="91"/>
      <c r="J90" s="90"/>
      <c r="K90" s="59"/>
      <c r="L90" s="59"/>
      <c r="M90" s="59"/>
      <c r="N90" s="59"/>
      <c r="O90" s="59"/>
      <c r="P90" s="49"/>
    </row>
    <row r="91" spans="1:16" ht="9.75">
      <c r="A91" s="87"/>
      <c r="B91" s="87"/>
      <c r="C91" s="88"/>
      <c r="D91" s="88"/>
      <c r="E91" s="88"/>
      <c r="F91" s="89"/>
      <c r="G91" s="90"/>
      <c r="H91" s="91"/>
      <c r="I91" s="91"/>
      <c r="J91" s="90"/>
      <c r="K91" s="59"/>
      <c r="L91" s="59"/>
      <c r="M91" s="59"/>
      <c r="N91" s="59"/>
      <c r="O91" s="59"/>
      <c r="P91" s="49"/>
    </row>
    <row r="92" spans="1:16" ht="9.75">
      <c r="A92" s="87"/>
      <c r="B92" s="87"/>
      <c r="C92" s="88"/>
      <c r="D92" s="88"/>
      <c r="E92" s="88"/>
      <c r="F92" s="89"/>
      <c r="G92" s="90"/>
      <c r="H92" s="91"/>
      <c r="I92" s="91"/>
      <c r="J92" s="90"/>
      <c r="K92" s="59"/>
      <c r="L92" s="59"/>
      <c r="M92" s="59"/>
      <c r="N92" s="59"/>
      <c r="O92" s="59"/>
      <c r="P92" s="49"/>
    </row>
    <row r="93" spans="1:16" ht="9.75">
      <c r="A93" s="87"/>
      <c r="B93" s="87"/>
      <c r="C93" s="88"/>
      <c r="D93" s="88"/>
      <c r="E93" s="88"/>
      <c r="F93" s="89"/>
      <c r="G93" s="90"/>
      <c r="H93" s="91"/>
      <c r="I93" s="91"/>
      <c r="J93" s="90"/>
      <c r="K93" s="59"/>
      <c r="L93" s="59"/>
      <c r="M93" s="59"/>
      <c r="N93" s="59"/>
      <c r="O93" s="59"/>
      <c r="P93" s="49"/>
    </row>
  </sheetData>
  <mergeCells count="20">
    <mergeCell ref="A31:O31"/>
    <mergeCell ref="G33:J33"/>
    <mergeCell ref="L2:O2"/>
    <mergeCell ref="L3:O3"/>
    <mergeCell ref="L4:O4"/>
    <mergeCell ref="L5:O5"/>
    <mergeCell ref="A6:O6"/>
    <mergeCell ref="A7:A10"/>
    <mergeCell ref="B7:B10"/>
    <mergeCell ref="C7:C10"/>
    <mergeCell ref="D7:D10"/>
    <mergeCell ref="E7:O7"/>
    <mergeCell ref="E8:I8"/>
    <mergeCell ref="J8:J10"/>
    <mergeCell ref="L8:L10"/>
    <mergeCell ref="M8:M10"/>
    <mergeCell ref="N8:N10"/>
    <mergeCell ref="O8:O10"/>
    <mergeCell ref="E9:E10"/>
    <mergeCell ref="F9:I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A1">
      <selection activeCell="L21" sqref="L21"/>
    </sheetView>
  </sheetViews>
  <sheetFormatPr defaultColWidth="9.00390625" defaultRowHeight="12.75"/>
  <cols>
    <col min="1" max="1" width="4.375" style="18" customWidth="1"/>
    <col min="2" max="2" width="5.625" style="32" customWidth="1"/>
    <col min="3" max="3" width="5.25390625" style="32" customWidth="1"/>
    <col min="4" max="4" width="36.875" style="18" customWidth="1"/>
    <col min="5" max="5" width="10.625" style="18" customWidth="1"/>
    <col min="6" max="6" width="10.00390625" style="18" customWidth="1"/>
    <col min="7" max="7" width="10.375" style="18" customWidth="1"/>
    <col min="8" max="8" width="10.375" style="2" customWidth="1"/>
    <col min="9" max="16384" width="9.125" style="1" customWidth="1"/>
  </cols>
  <sheetData>
    <row r="1" spans="1:8" ht="12.75" customHeight="1">
      <c r="A1" s="16"/>
      <c r="B1" s="17"/>
      <c r="C1" s="17"/>
      <c r="E1" s="430" t="s">
        <v>148</v>
      </c>
      <c r="F1" s="430"/>
      <c r="G1" s="430"/>
      <c r="H1" s="430"/>
    </row>
    <row r="2" spans="1:8" ht="12.75" customHeight="1">
      <c r="A2" s="16"/>
      <c r="B2" s="17"/>
      <c r="C2" s="17"/>
      <c r="D2" s="16"/>
      <c r="E2" s="430" t="s">
        <v>200</v>
      </c>
      <c r="F2" s="430"/>
      <c r="G2" s="430"/>
      <c r="H2" s="430"/>
    </row>
    <row r="3" spans="1:8" ht="12.75" customHeight="1">
      <c r="A3" s="16"/>
      <c r="B3" s="17"/>
      <c r="C3" s="17"/>
      <c r="D3" s="19"/>
      <c r="E3" s="430" t="s">
        <v>4</v>
      </c>
      <c r="F3" s="430"/>
      <c r="G3" s="430"/>
      <c r="H3" s="430"/>
    </row>
    <row r="4" spans="1:8" ht="12.75" customHeight="1">
      <c r="A4" s="16"/>
      <c r="B4" s="17"/>
      <c r="C4" s="17"/>
      <c r="E4" s="430" t="s">
        <v>201</v>
      </c>
      <c r="F4" s="430"/>
      <c r="G4" s="430"/>
      <c r="H4" s="430"/>
    </row>
    <row r="5" spans="1:7" ht="11.25" customHeight="1">
      <c r="A5" s="16"/>
      <c r="B5" s="17"/>
      <c r="C5" s="17"/>
      <c r="E5" s="20"/>
      <c r="F5" s="20"/>
      <c r="G5" s="20"/>
    </row>
    <row r="6" spans="1:8" ht="15" customHeight="1" thickBot="1">
      <c r="A6" s="422" t="s">
        <v>5</v>
      </c>
      <c r="B6" s="422"/>
      <c r="C6" s="422"/>
      <c r="D6" s="422"/>
      <c r="E6" s="422"/>
      <c r="F6" s="422"/>
      <c r="G6" s="422"/>
      <c r="H6" s="422"/>
    </row>
    <row r="7" spans="1:8" ht="12.75" customHeight="1" thickTop="1">
      <c r="A7" s="21" t="s">
        <v>6</v>
      </c>
      <c r="B7" s="3" t="s">
        <v>7</v>
      </c>
      <c r="C7" s="3" t="s">
        <v>8</v>
      </c>
      <c r="D7" s="22" t="s">
        <v>9</v>
      </c>
      <c r="E7" s="423" t="s">
        <v>10</v>
      </c>
      <c r="F7" s="429"/>
      <c r="G7" s="423" t="s">
        <v>11</v>
      </c>
      <c r="H7" s="424"/>
    </row>
    <row r="8" spans="1:8" ht="11.25">
      <c r="A8" s="41"/>
      <c r="B8" s="6"/>
      <c r="C8" s="6"/>
      <c r="D8" s="37"/>
      <c r="E8" s="46" t="s">
        <v>12</v>
      </c>
      <c r="F8" s="46" t="s">
        <v>17</v>
      </c>
      <c r="G8" s="47" t="s">
        <v>12</v>
      </c>
      <c r="H8" s="48" t="s">
        <v>17</v>
      </c>
    </row>
    <row r="9" spans="1:8" ht="15.75" customHeight="1">
      <c r="A9" s="312" t="s">
        <v>154</v>
      </c>
      <c r="B9" s="313"/>
      <c r="C9" s="307"/>
      <c r="D9" s="308" t="s">
        <v>16</v>
      </c>
      <c r="E9" s="309">
        <f>SUM(E10)</f>
        <v>0</v>
      </c>
      <c r="F9" s="309">
        <f>SUM(F10)</f>
        <v>100000</v>
      </c>
      <c r="G9" s="309">
        <f>SUM(G10)</f>
        <v>0</v>
      </c>
      <c r="H9" s="351">
        <f>SUM(H10)</f>
        <v>0</v>
      </c>
    </row>
    <row r="10" spans="1:8" ht="15" customHeight="1">
      <c r="A10" s="24"/>
      <c r="B10" s="35" t="s">
        <v>155</v>
      </c>
      <c r="C10" s="8"/>
      <c r="D10" s="36" t="s">
        <v>156</v>
      </c>
      <c r="E10" s="26">
        <f>SUM(E11:E11)</f>
        <v>0</v>
      </c>
      <c r="F10" s="314">
        <f>SUM(F11:F11)</f>
        <v>100000</v>
      </c>
      <c r="G10" s="34">
        <f>SUM(G11:G11)</f>
        <v>0</v>
      </c>
      <c r="H10" s="310">
        <f>SUM(H11:H11)</f>
        <v>0</v>
      </c>
    </row>
    <row r="11" spans="1:8" ht="24" customHeight="1">
      <c r="A11" s="24"/>
      <c r="B11" s="35"/>
      <c r="C11" s="8" t="s">
        <v>163</v>
      </c>
      <c r="D11" s="12" t="s">
        <v>164</v>
      </c>
      <c r="E11" s="26"/>
      <c r="F11" s="25">
        <v>100000</v>
      </c>
      <c r="G11" s="25"/>
      <c r="H11" s="45"/>
    </row>
    <row r="12" spans="1:8" ht="15" customHeight="1">
      <c r="A12" s="23" t="s">
        <v>165</v>
      </c>
      <c r="B12" s="5"/>
      <c r="C12" s="5"/>
      <c r="D12" s="295" t="s">
        <v>166</v>
      </c>
      <c r="E12" s="296">
        <f>SUM(E13+E15)</f>
        <v>112785</v>
      </c>
      <c r="F12" s="296">
        <f>SUM(F13+F15)</f>
        <v>0</v>
      </c>
      <c r="G12" s="296">
        <f>SUM(G13+G15)</f>
        <v>0</v>
      </c>
      <c r="H12" s="365">
        <f>SUM(H13+H15)</f>
        <v>0</v>
      </c>
    </row>
    <row r="13" spans="1:8" ht="15" customHeight="1">
      <c r="A13" s="24"/>
      <c r="B13" s="7" t="s">
        <v>169</v>
      </c>
      <c r="C13" s="10"/>
      <c r="D13" s="36" t="s">
        <v>170</v>
      </c>
      <c r="E13" s="34">
        <f>SUM(E14)</f>
        <v>12785</v>
      </c>
      <c r="F13" s="26"/>
      <c r="G13" s="34">
        <f>SUM(G14)</f>
        <v>0</v>
      </c>
      <c r="H13" s="297"/>
    </row>
    <row r="14" spans="1:8" ht="15" customHeight="1">
      <c r="A14" s="24"/>
      <c r="B14" s="6"/>
      <c r="C14" s="8" t="s">
        <v>171</v>
      </c>
      <c r="D14" s="12" t="s">
        <v>172</v>
      </c>
      <c r="E14" s="26">
        <v>12785</v>
      </c>
      <c r="F14" s="26"/>
      <c r="G14" s="26"/>
      <c r="H14" s="297"/>
    </row>
    <row r="15" spans="1:8" ht="24.75" customHeight="1">
      <c r="A15" s="298"/>
      <c r="B15" s="7" t="s">
        <v>167</v>
      </c>
      <c r="C15" s="10"/>
      <c r="D15" s="36" t="s">
        <v>168</v>
      </c>
      <c r="E15" s="34">
        <f>SUM(E16)</f>
        <v>100000</v>
      </c>
      <c r="F15" s="26"/>
      <c r="G15" s="34">
        <f>SUM(G16)</f>
        <v>0</v>
      </c>
      <c r="H15" s="355">
        <f>SUM(H16)</f>
        <v>0</v>
      </c>
    </row>
    <row r="16" spans="1:8" ht="24" customHeight="1">
      <c r="A16" s="24"/>
      <c r="B16" s="6"/>
      <c r="C16" s="8" t="s">
        <v>173</v>
      </c>
      <c r="D16" s="12" t="s">
        <v>174</v>
      </c>
      <c r="E16" s="26">
        <v>100000</v>
      </c>
      <c r="F16" s="26"/>
      <c r="G16" s="26"/>
      <c r="H16" s="297"/>
    </row>
    <row r="17" spans="1:8" ht="13.5" customHeight="1">
      <c r="A17" s="27">
        <v>852</v>
      </c>
      <c r="B17" s="9"/>
      <c r="C17" s="9"/>
      <c r="D17" s="13" t="s">
        <v>84</v>
      </c>
      <c r="E17" s="157">
        <f>SUM(E19+E21)</f>
        <v>50000</v>
      </c>
      <c r="F17" s="157"/>
      <c r="G17" s="157">
        <f>SUM(G18)</f>
        <v>50000</v>
      </c>
      <c r="H17" s="39">
        <f>SUM(H18)</f>
        <v>0</v>
      </c>
    </row>
    <row r="18" spans="1:8" ht="13.5" customHeight="1">
      <c r="A18" s="28"/>
      <c r="B18" s="7" t="s">
        <v>177</v>
      </c>
      <c r="C18" s="7"/>
      <c r="D18" s="14" t="s">
        <v>178</v>
      </c>
      <c r="E18" s="367">
        <f>SUM(E19+E21)</f>
        <v>50000</v>
      </c>
      <c r="F18" s="367"/>
      <c r="G18" s="367">
        <f>SUM(G20+G22)</f>
        <v>50000</v>
      </c>
      <c r="H18" s="302"/>
    </row>
    <row r="19" spans="1:8" ht="31.5" customHeight="1">
      <c r="A19" s="28"/>
      <c r="B19" s="35"/>
      <c r="C19" s="9" t="s">
        <v>182</v>
      </c>
      <c r="D19" s="15" t="s">
        <v>183</v>
      </c>
      <c r="E19" s="33">
        <v>40000</v>
      </c>
      <c r="F19" s="33"/>
      <c r="G19" s="33"/>
      <c r="H19" s="40"/>
    </row>
    <row r="20" spans="1:8" ht="31.5" customHeight="1">
      <c r="A20" s="28"/>
      <c r="B20" s="4"/>
      <c r="C20" s="9" t="s">
        <v>179</v>
      </c>
      <c r="D20" s="15" t="s">
        <v>180</v>
      </c>
      <c r="E20" s="33"/>
      <c r="F20" s="33"/>
      <c r="G20" s="33">
        <v>40000</v>
      </c>
      <c r="H20" s="40"/>
    </row>
    <row r="21" spans="1:8" ht="40.5" customHeight="1">
      <c r="A21" s="28"/>
      <c r="B21" s="35"/>
      <c r="C21" s="9" t="s">
        <v>192</v>
      </c>
      <c r="D21" s="15" t="s">
        <v>195</v>
      </c>
      <c r="E21" s="366">
        <v>10000</v>
      </c>
      <c r="F21" s="33"/>
      <c r="G21" s="33"/>
      <c r="H21" s="40"/>
    </row>
    <row r="22" spans="1:8" ht="51.75" customHeight="1">
      <c r="A22" s="28"/>
      <c r="B22" s="35"/>
      <c r="C22" s="9" t="s">
        <v>193</v>
      </c>
      <c r="D22" s="15" t="s">
        <v>194</v>
      </c>
      <c r="E22" s="33"/>
      <c r="F22" s="33"/>
      <c r="G22" s="366">
        <v>10000</v>
      </c>
      <c r="H22" s="40"/>
    </row>
    <row r="23" spans="1:8" ht="13.5" customHeight="1">
      <c r="A23" s="27">
        <v>854</v>
      </c>
      <c r="B23" s="9"/>
      <c r="C23" s="9"/>
      <c r="D23" s="13" t="s">
        <v>83</v>
      </c>
      <c r="E23" s="157"/>
      <c r="F23" s="157">
        <f>SUM(F27+F24)</f>
        <v>0</v>
      </c>
      <c r="G23" s="157">
        <f>SUM(G27+G24)</f>
        <v>27785</v>
      </c>
      <c r="H23" s="39">
        <f>SUM(H27+H24)</f>
        <v>15000</v>
      </c>
    </row>
    <row r="24" spans="1:8" ht="13.5" customHeight="1">
      <c r="A24" s="28"/>
      <c r="B24" s="7" t="s">
        <v>175</v>
      </c>
      <c r="C24" s="9"/>
      <c r="D24" s="14" t="s">
        <v>176</v>
      </c>
      <c r="E24" s="33">
        <f>SUM(E26)</f>
        <v>0</v>
      </c>
      <c r="F24" s="33"/>
      <c r="G24" s="38">
        <f>SUM(G25:G26)</f>
        <v>15000</v>
      </c>
      <c r="H24" s="156">
        <f>SUM(H25:H26)</f>
        <v>15000</v>
      </c>
    </row>
    <row r="25" spans="1:8" ht="13.5" customHeight="1">
      <c r="A25" s="28"/>
      <c r="B25" s="35"/>
      <c r="C25" s="9" t="s">
        <v>145</v>
      </c>
      <c r="D25" s="15" t="s">
        <v>129</v>
      </c>
      <c r="E25" s="33"/>
      <c r="F25" s="33"/>
      <c r="G25" s="33"/>
      <c r="H25" s="40">
        <v>15000</v>
      </c>
    </row>
    <row r="26" spans="1:8" ht="13.5" customHeight="1">
      <c r="A26" s="28"/>
      <c r="B26" s="4"/>
      <c r="C26" s="9" t="s">
        <v>146</v>
      </c>
      <c r="D26" s="15" t="s">
        <v>35</v>
      </c>
      <c r="E26" s="33"/>
      <c r="F26" s="33"/>
      <c r="G26" s="33">
        <v>15000</v>
      </c>
      <c r="H26" s="40"/>
    </row>
    <row r="27" spans="1:8" ht="13.5" customHeight="1">
      <c r="A27" s="28"/>
      <c r="B27" s="7" t="s">
        <v>127</v>
      </c>
      <c r="C27" s="7"/>
      <c r="D27" s="14" t="s">
        <v>128</v>
      </c>
      <c r="E27" s="33"/>
      <c r="F27" s="33">
        <f>SUM(F28:F28)</f>
        <v>0</v>
      </c>
      <c r="G27" s="38">
        <f>SUM(G28:G28)</f>
        <v>12785</v>
      </c>
      <c r="H27" s="156">
        <f>SUM(H28:H28)</f>
        <v>0</v>
      </c>
    </row>
    <row r="28" spans="1:8" ht="16.5" customHeight="1">
      <c r="A28" s="28"/>
      <c r="B28" s="35"/>
      <c r="C28" s="9" t="s">
        <v>145</v>
      </c>
      <c r="D28" s="15" t="s">
        <v>129</v>
      </c>
      <c r="E28" s="33"/>
      <c r="F28" s="33"/>
      <c r="G28" s="33">
        <v>12785</v>
      </c>
      <c r="H28" s="40"/>
    </row>
    <row r="29" spans="1:8" ht="15" customHeight="1" thickBot="1">
      <c r="A29" s="29"/>
      <c r="B29" s="11"/>
      <c r="C29" s="11"/>
      <c r="D29" s="30" t="s">
        <v>14</v>
      </c>
      <c r="E29" s="31">
        <f>SUM(E12+E17)</f>
        <v>162785</v>
      </c>
      <c r="F29" s="31">
        <f>SUM(F12+F17+F23+F9)</f>
        <v>100000</v>
      </c>
      <c r="G29" s="31">
        <f>SUM(G12+G17+G23+G9)</f>
        <v>77785</v>
      </c>
      <c r="H29" s="353">
        <f>SUM(H12+H17+H23+H9)</f>
        <v>15000</v>
      </c>
    </row>
    <row r="30" spans="1:8" ht="9.75" customHeight="1" thickTop="1">
      <c r="A30" s="42"/>
      <c r="B30" s="43"/>
      <c r="C30" s="43"/>
      <c r="D30" s="149"/>
      <c r="E30" s="44"/>
      <c r="F30" s="44"/>
      <c r="G30" s="44"/>
      <c r="H30" s="44"/>
    </row>
    <row r="31" spans="1:8" ht="13.5" customHeight="1">
      <c r="A31" s="377" t="s">
        <v>15</v>
      </c>
      <c r="B31" s="377"/>
      <c r="C31" s="377"/>
      <c r="D31" s="377"/>
      <c r="E31" s="377"/>
      <c r="F31" s="377"/>
      <c r="G31" s="377"/>
      <c r="H31" s="377"/>
    </row>
    <row r="32" spans="1:8" ht="13.5" customHeight="1">
      <c r="A32" s="378" t="s">
        <v>38</v>
      </c>
      <c r="B32" s="378"/>
      <c r="C32" s="378"/>
      <c r="D32" s="378"/>
      <c r="E32" s="378"/>
      <c r="F32" s="378"/>
      <c r="G32" s="378"/>
      <c r="H32" s="378"/>
    </row>
    <row r="33" spans="1:8" ht="57.75" customHeight="1">
      <c r="A33" s="375" t="s">
        <v>181</v>
      </c>
      <c r="B33" s="379"/>
      <c r="C33" s="379"/>
      <c r="D33" s="379"/>
      <c r="E33" s="379"/>
      <c r="F33" s="379"/>
      <c r="G33" s="379"/>
      <c r="H33" s="379"/>
    </row>
    <row r="34" spans="1:8" ht="33.75" customHeight="1">
      <c r="A34" s="375" t="s">
        <v>191</v>
      </c>
      <c r="B34" s="376"/>
      <c r="C34" s="376"/>
      <c r="D34" s="376"/>
      <c r="E34" s="376"/>
      <c r="F34" s="376"/>
      <c r="G34" s="376"/>
      <c r="H34" s="376"/>
    </row>
    <row r="35" spans="1:8" ht="56.25" customHeight="1">
      <c r="A35" s="375" t="s">
        <v>198</v>
      </c>
      <c r="B35" s="375"/>
      <c r="C35" s="375"/>
      <c r="D35" s="375"/>
      <c r="E35" s="375"/>
      <c r="F35" s="375"/>
      <c r="G35" s="375"/>
      <c r="H35" s="375"/>
    </row>
    <row r="36" spans="1:8" ht="34.5" customHeight="1">
      <c r="A36" s="428" t="s">
        <v>199</v>
      </c>
      <c r="B36" s="428"/>
      <c r="C36" s="428"/>
      <c r="D36" s="428"/>
      <c r="E36" s="428"/>
      <c r="F36" s="428"/>
      <c r="G36" s="428"/>
      <c r="H36" s="428"/>
    </row>
    <row r="37" spans="1:8" ht="48" customHeight="1">
      <c r="A37" s="375" t="s">
        <v>184</v>
      </c>
      <c r="B37" s="376"/>
      <c r="C37" s="376"/>
      <c r="D37" s="376"/>
      <c r="E37" s="376"/>
      <c r="F37" s="376"/>
      <c r="G37" s="376"/>
      <c r="H37" s="376"/>
    </row>
    <row r="38" spans="1:8" ht="41.25" customHeight="1">
      <c r="A38" s="375" t="s">
        <v>185</v>
      </c>
      <c r="B38" s="379"/>
      <c r="C38" s="379"/>
      <c r="D38" s="379"/>
      <c r="E38" s="379"/>
      <c r="F38" s="379"/>
      <c r="G38" s="379"/>
      <c r="H38" s="379"/>
    </row>
    <row r="39" spans="1:8" ht="39" customHeight="1">
      <c r="A39" s="418"/>
      <c r="B39" s="419"/>
      <c r="C39" s="419"/>
      <c r="D39" s="419"/>
      <c r="E39" s="419"/>
      <c r="F39" s="419"/>
      <c r="G39" s="419"/>
      <c r="H39" s="419"/>
    </row>
    <row r="40" spans="1:8" ht="36" customHeight="1">
      <c r="A40" s="418"/>
      <c r="B40" s="419"/>
      <c r="C40" s="419"/>
      <c r="D40" s="419"/>
      <c r="E40" s="419"/>
      <c r="F40" s="419"/>
      <c r="G40" s="419"/>
      <c r="H40" s="419"/>
    </row>
    <row r="41" spans="1:8" ht="69.75" customHeight="1">
      <c r="A41" s="375"/>
      <c r="B41" s="427"/>
      <c r="C41" s="427"/>
      <c r="D41" s="427"/>
      <c r="E41" s="427"/>
      <c r="F41" s="427"/>
      <c r="G41" s="427"/>
      <c r="H41" s="427"/>
    </row>
    <row r="42" spans="1:8" ht="36.75" customHeight="1">
      <c r="A42" s="425"/>
      <c r="B42" s="426"/>
      <c r="C42" s="426"/>
      <c r="D42" s="426"/>
      <c r="E42" s="426"/>
      <c r="F42" s="426"/>
      <c r="G42" s="426"/>
      <c r="H42" s="426"/>
    </row>
    <row r="43" spans="1:8" ht="38.25" customHeight="1">
      <c r="A43" s="418"/>
      <c r="B43" s="419"/>
      <c r="C43" s="419"/>
      <c r="D43" s="419"/>
      <c r="E43" s="419"/>
      <c r="F43" s="419"/>
      <c r="G43" s="419"/>
      <c r="H43" s="419"/>
    </row>
    <row r="44" spans="1:8" ht="33" customHeight="1">
      <c r="A44" s="420"/>
      <c r="B44" s="382"/>
      <c r="C44" s="382"/>
      <c r="D44" s="382"/>
      <c r="E44" s="382"/>
      <c r="F44" s="382"/>
      <c r="G44" s="382"/>
      <c r="H44" s="382"/>
    </row>
    <row r="45" spans="1:8" ht="59.25" customHeight="1">
      <c r="A45" s="420"/>
      <c r="B45" s="382"/>
      <c r="C45" s="382"/>
      <c r="D45" s="382"/>
      <c r="E45" s="382"/>
      <c r="F45" s="382"/>
      <c r="G45" s="382"/>
      <c r="H45" s="382"/>
    </row>
    <row r="46" spans="1:8" ht="35.25" customHeight="1">
      <c r="A46" s="415"/>
      <c r="B46" s="416"/>
      <c r="C46" s="416"/>
      <c r="D46" s="416"/>
      <c r="E46" s="416"/>
      <c r="F46" s="416"/>
      <c r="G46" s="416"/>
      <c r="H46" s="416"/>
    </row>
    <row r="47" spans="1:8" ht="26.25" customHeight="1">
      <c r="A47" s="415"/>
      <c r="B47" s="379"/>
      <c r="C47" s="379"/>
      <c r="D47" s="379"/>
      <c r="E47" s="379"/>
      <c r="F47" s="379"/>
      <c r="G47" s="379"/>
      <c r="H47" s="379"/>
    </row>
    <row r="48" spans="1:8" ht="24" customHeight="1">
      <c r="A48" s="415"/>
      <c r="B48" s="379"/>
      <c r="C48" s="379"/>
      <c r="D48" s="379"/>
      <c r="E48" s="379"/>
      <c r="F48" s="379"/>
      <c r="G48" s="379"/>
      <c r="H48" s="379"/>
    </row>
    <row r="49" spans="1:8" ht="24" customHeight="1">
      <c r="A49" s="415"/>
      <c r="B49" s="379"/>
      <c r="C49" s="379"/>
      <c r="D49" s="379"/>
      <c r="E49" s="379"/>
      <c r="F49" s="379"/>
      <c r="G49" s="379"/>
      <c r="H49" s="379"/>
    </row>
    <row r="50" spans="1:8" ht="24" customHeight="1">
      <c r="A50" s="416"/>
      <c r="B50" s="421"/>
      <c r="C50" s="421"/>
      <c r="D50" s="421"/>
      <c r="E50" s="421"/>
      <c r="F50" s="421"/>
      <c r="G50" s="421"/>
      <c r="H50" s="421"/>
    </row>
    <row r="51" spans="1:8" ht="45.75" customHeight="1">
      <c r="A51" s="415"/>
      <c r="B51" s="379"/>
      <c r="C51" s="379"/>
      <c r="D51" s="379"/>
      <c r="E51" s="379"/>
      <c r="F51" s="379"/>
      <c r="G51" s="379"/>
      <c r="H51" s="379"/>
    </row>
    <row r="52" spans="1:8" ht="12" customHeight="1">
      <c r="A52" s="415"/>
      <c r="B52" s="416"/>
      <c r="C52" s="416"/>
      <c r="D52" s="416"/>
      <c r="E52" s="416"/>
      <c r="F52" s="416"/>
      <c r="G52" s="416"/>
      <c r="H52" s="416"/>
    </row>
    <row r="53" spans="1:8" ht="58.5" customHeight="1">
      <c r="A53" s="417"/>
      <c r="B53" s="417"/>
      <c r="C53" s="417"/>
      <c r="D53" s="417"/>
      <c r="E53" s="417"/>
      <c r="F53" s="417"/>
      <c r="G53" s="417"/>
      <c r="H53" s="417"/>
    </row>
    <row r="54" spans="1:8" ht="22.5" customHeight="1">
      <c r="A54" s="417"/>
      <c r="B54" s="417"/>
      <c r="C54" s="417"/>
      <c r="D54" s="417"/>
      <c r="E54" s="417"/>
      <c r="F54" s="417"/>
      <c r="G54" s="417"/>
      <c r="H54" s="417"/>
    </row>
    <row r="55" spans="1:8" ht="47.25" customHeight="1">
      <c r="A55" s="415"/>
      <c r="B55" s="416"/>
      <c r="C55" s="416"/>
      <c r="D55" s="416"/>
      <c r="E55" s="416"/>
      <c r="F55" s="416"/>
      <c r="G55" s="416"/>
      <c r="H55" s="416"/>
    </row>
    <row r="56" spans="1:8" ht="39" customHeight="1">
      <c r="A56" s="415"/>
      <c r="B56" s="379"/>
      <c r="C56" s="379"/>
      <c r="D56" s="379"/>
      <c r="E56" s="379"/>
      <c r="F56" s="379"/>
      <c r="G56" s="379"/>
      <c r="H56" s="379"/>
    </row>
    <row r="57" spans="1:8" ht="15.75" customHeight="1">
      <c r="A57" s="410"/>
      <c r="B57" s="407"/>
      <c r="C57" s="407"/>
      <c r="D57" s="407"/>
      <c r="E57" s="407"/>
      <c r="F57" s="407"/>
      <c r="G57" s="407"/>
      <c r="H57" s="413"/>
    </row>
    <row r="58" spans="1:8" ht="27" customHeight="1">
      <c r="A58" s="410"/>
      <c r="B58" s="411"/>
      <c r="C58" s="411"/>
      <c r="D58" s="411"/>
      <c r="E58" s="411"/>
      <c r="F58" s="411"/>
      <c r="G58" s="411"/>
      <c r="H58" s="411"/>
    </row>
    <row r="59" spans="1:8" ht="46.5" customHeight="1">
      <c r="A59" s="410"/>
      <c r="B59" s="412"/>
      <c r="C59" s="412"/>
      <c r="D59" s="412"/>
      <c r="E59" s="412"/>
      <c r="F59" s="412"/>
      <c r="G59" s="412"/>
      <c r="H59" s="412"/>
    </row>
    <row r="60" spans="1:8" ht="33.75" customHeight="1">
      <c r="A60" s="410"/>
      <c r="B60" s="407"/>
      <c r="C60" s="407"/>
      <c r="D60" s="407"/>
      <c r="E60" s="407"/>
      <c r="F60" s="407"/>
      <c r="G60" s="407"/>
      <c r="H60" s="413"/>
    </row>
    <row r="61" spans="1:8" ht="19.5" customHeight="1">
      <c r="A61" s="414"/>
      <c r="B61" s="414"/>
      <c r="C61" s="414"/>
      <c r="D61" s="414"/>
      <c r="E61" s="414"/>
      <c r="F61" s="414"/>
      <c r="G61" s="414"/>
      <c r="H61" s="414"/>
    </row>
    <row r="62" spans="1:7" ht="25.5" customHeight="1">
      <c r="A62" s="406"/>
      <c r="B62" s="407"/>
      <c r="C62" s="407"/>
      <c r="D62" s="407"/>
      <c r="E62" s="407"/>
      <c r="F62" s="407"/>
      <c r="G62" s="407"/>
    </row>
    <row r="63" spans="1:7" ht="12.75" customHeight="1">
      <c r="A63" s="406"/>
      <c r="B63" s="406"/>
      <c r="C63" s="406"/>
      <c r="D63" s="406"/>
      <c r="E63" s="406"/>
      <c r="F63" s="406"/>
      <c r="G63" s="406"/>
    </row>
    <row r="64" spans="1:7" ht="35.25" customHeight="1">
      <c r="A64" s="382"/>
      <c r="B64" s="382"/>
      <c r="C64" s="382"/>
      <c r="D64" s="382"/>
      <c r="E64" s="382"/>
      <c r="F64" s="382"/>
      <c r="G64" s="382"/>
    </row>
    <row r="65" spans="1:7" ht="37.5" customHeight="1">
      <c r="A65" s="409"/>
      <c r="B65" s="408"/>
      <c r="C65" s="408"/>
      <c r="D65" s="408"/>
      <c r="E65" s="408"/>
      <c r="F65" s="408"/>
      <c r="G65" s="408"/>
    </row>
    <row r="66" spans="1:7" ht="35.25" customHeight="1">
      <c r="A66" s="408"/>
      <c r="B66" s="408"/>
      <c r="C66" s="408"/>
      <c r="D66" s="408"/>
      <c r="E66" s="408"/>
      <c r="F66" s="408"/>
      <c r="G66" s="408"/>
    </row>
    <row r="67" spans="1:7" ht="35.25" customHeight="1">
      <c r="A67" s="408"/>
      <c r="B67" s="408"/>
      <c r="C67" s="408"/>
      <c r="D67" s="408"/>
      <c r="E67" s="408"/>
      <c r="F67" s="408"/>
      <c r="G67" s="408"/>
    </row>
    <row r="68" spans="1:7" ht="46.5" customHeight="1">
      <c r="A68" s="408"/>
      <c r="B68" s="408"/>
      <c r="C68" s="408"/>
      <c r="D68" s="408"/>
      <c r="E68" s="408"/>
      <c r="F68" s="408"/>
      <c r="G68" s="408"/>
    </row>
    <row r="69" spans="1:7" ht="13.5" customHeight="1">
      <c r="A69" s="382"/>
      <c r="B69" s="382"/>
      <c r="C69" s="382"/>
      <c r="D69" s="382"/>
      <c r="E69" s="382"/>
      <c r="F69" s="382"/>
      <c r="G69" s="382"/>
    </row>
    <row r="70" spans="1:7" ht="21.75" customHeight="1">
      <c r="A70" s="382"/>
      <c r="B70" s="382"/>
      <c r="C70" s="382"/>
      <c r="D70" s="382"/>
      <c r="E70" s="382"/>
      <c r="F70" s="382"/>
      <c r="G70" s="382"/>
    </row>
    <row r="71" spans="1:7" ht="22.5" customHeight="1">
      <c r="A71" s="382"/>
      <c r="B71" s="382"/>
      <c r="C71" s="382"/>
      <c r="D71" s="382"/>
      <c r="E71" s="382"/>
      <c r="F71" s="382"/>
      <c r="G71" s="382"/>
    </row>
    <row r="72" spans="1:7" ht="15.75" customHeight="1">
      <c r="A72" s="382"/>
      <c r="B72" s="407"/>
      <c r="C72" s="407"/>
      <c r="D72" s="407"/>
      <c r="E72" s="407"/>
      <c r="F72" s="407"/>
      <c r="G72" s="407"/>
    </row>
    <row r="73" spans="1:7" ht="15.75" customHeight="1">
      <c r="A73" s="382"/>
      <c r="B73" s="407"/>
      <c r="C73" s="407"/>
      <c r="D73" s="407"/>
      <c r="E73" s="407"/>
      <c r="F73" s="407"/>
      <c r="G73" s="407"/>
    </row>
    <row r="74" spans="1:7" ht="36" customHeight="1">
      <c r="A74" s="406"/>
      <c r="B74" s="406"/>
      <c r="C74" s="406"/>
      <c r="D74" s="406"/>
      <c r="E74" s="406"/>
      <c r="F74" s="406"/>
      <c r="G74" s="406"/>
    </row>
    <row r="75" spans="1:7" ht="37.5" customHeight="1">
      <c r="A75" s="406"/>
      <c r="B75" s="406"/>
      <c r="C75" s="406"/>
      <c r="D75" s="406"/>
      <c r="E75" s="406"/>
      <c r="F75" s="406"/>
      <c r="G75" s="406"/>
    </row>
    <row r="76" spans="1:7" ht="25.5" customHeight="1">
      <c r="A76" s="406"/>
      <c r="B76" s="406"/>
      <c r="C76" s="406"/>
      <c r="D76" s="406"/>
      <c r="E76" s="406"/>
      <c r="F76" s="406"/>
      <c r="G76" s="406"/>
    </row>
    <row r="77" spans="1:7" ht="35.25" customHeight="1">
      <c r="A77" s="406"/>
      <c r="B77" s="406"/>
      <c r="C77" s="406"/>
      <c r="D77" s="406"/>
      <c r="E77" s="406"/>
      <c r="F77" s="406"/>
      <c r="G77" s="406"/>
    </row>
    <row r="78" spans="1:7" ht="23.25" customHeight="1">
      <c r="A78" s="382"/>
      <c r="B78" s="382"/>
      <c r="C78" s="382"/>
      <c r="D78" s="382"/>
      <c r="E78" s="382"/>
      <c r="F78" s="382"/>
      <c r="G78" s="382"/>
    </row>
    <row r="79" spans="1:7" ht="36.75" customHeight="1">
      <c r="A79" s="406"/>
      <c r="B79" s="406"/>
      <c r="C79" s="406"/>
      <c r="D79" s="406"/>
      <c r="E79" s="406"/>
      <c r="F79" s="406"/>
      <c r="G79" s="406"/>
    </row>
    <row r="80" spans="1:7" ht="24.75" customHeight="1">
      <c r="A80" s="406"/>
      <c r="B80" s="407"/>
      <c r="C80" s="407"/>
      <c r="D80" s="407"/>
      <c r="E80" s="407"/>
      <c r="F80" s="407"/>
      <c r="G80" s="407"/>
    </row>
    <row r="81" spans="1:7" ht="36" customHeight="1">
      <c r="A81" s="406"/>
      <c r="B81" s="406"/>
      <c r="C81" s="406"/>
      <c r="D81" s="406"/>
      <c r="E81" s="406"/>
      <c r="F81" s="406"/>
      <c r="G81" s="406"/>
    </row>
    <row r="82" spans="1:7" ht="13.5" customHeight="1">
      <c r="A82" s="406"/>
      <c r="B82" s="406"/>
      <c r="C82" s="406"/>
      <c r="D82" s="406"/>
      <c r="E82" s="406"/>
      <c r="F82" s="406"/>
      <c r="G82" s="406"/>
    </row>
    <row r="83" spans="1:7" ht="13.5" customHeight="1">
      <c r="A83" s="382"/>
      <c r="B83" s="382"/>
      <c r="C83" s="382"/>
      <c r="D83" s="382"/>
      <c r="E83" s="382"/>
      <c r="F83" s="382"/>
      <c r="G83" s="382"/>
    </row>
    <row r="84" spans="1:7" ht="13.5" customHeight="1">
      <c r="A84" s="382"/>
      <c r="B84" s="382"/>
      <c r="C84" s="382"/>
      <c r="D84" s="382"/>
      <c r="E84" s="382"/>
      <c r="F84" s="382"/>
      <c r="G84" s="382"/>
    </row>
    <row r="85" spans="1:7" ht="13.5" customHeight="1">
      <c r="A85" s="369"/>
      <c r="B85" s="369"/>
      <c r="C85" s="369"/>
      <c r="D85" s="369"/>
      <c r="E85" s="369"/>
      <c r="F85" s="369"/>
      <c r="G85" s="369"/>
    </row>
    <row r="86" spans="1:7" ht="13.5" customHeight="1">
      <c r="A86" s="382"/>
      <c r="B86" s="382"/>
      <c r="C86" s="382"/>
      <c r="D86" s="382"/>
      <c r="E86" s="382"/>
      <c r="F86" s="382"/>
      <c r="G86" s="382"/>
    </row>
    <row r="87" spans="1:7" ht="13.5" customHeight="1">
      <c r="A87" s="382"/>
      <c r="B87" s="382"/>
      <c r="C87" s="382"/>
      <c r="D87" s="382"/>
      <c r="E87" s="382"/>
      <c r="F87" s="382"/>
      <c r="G87" s="382"/>
    </row>
    <row r="88" spans="1:7" ht="13.5" customHeight="1">
      <c r="A88" s="369"/>
      <c r="B88" s="369"/>
      <c r="C88" s="369"/>
      <c r="D88" s="369"/>
      <c r="E88" s="369"/>
      <c r="F88" s="369"/>
      <c r="G88" s="369"/>
    </row>
    <row r="89" spans="1:7" ht="13.5" customHeight="1">
      <c r="A89" s="382"/>
      <c r="B89" s="382"/>
      <c r="C89" s="382"/>
      <c r="D89" s="382"/>
      <c r="E89" s="382"/>
      <c r="F89" s="382"/>
      <c r="G89" s="382"/>
    </row>
    <row r="90" spans="1:7" ht="13.5" customHeight="1">
      <c r="A90" s="382"/>
      <c r="B90" s="382"/>
      <c r="C90" s="382"/>
      <c r="D90" s="382"/>
      <c r="E90" s="382"/>
      <c r="F90" s="382"/>
      <c r="G90" s="382"/>
    </row>
    <row r="91" spans="1:7" ht="13.5" customHeight="1">
      <c r="A91" s="368"/>
      <c r="B91" s="368"/>
      <c r="C91" s="368"/>
      <c r="D91" s="368"/>
      <c r="E91" s="368"/>
      <c r="F91" s="368"/>
      <c r="G91" s="368"/>
    </row>
    <row r="92" spans="1:7" ht="13.5" customHeight="1">
      <c r="A92" s="369"/>
      <c r="B92" s="369"/>
      <c r="C92" s="369"/>
      <c r="D92" s="369"/>
      <c r="E92" s="369"/>
      <c r="F92" s="369"/>
      <c r="G92" s="369"/>
    </row>
    <row r="93" spans="1:7" ht="13.5" customHeight="1">
      <c r="A93" s="382"/>
      <c r="B93" s="382"/>
      <c r="C93" s="382"/>
      <c r="D93" s="382"/>
      <c r="E93" s="382"/>
      <c r="F93" s="382"/>
      <c r="G93" s="382"/>
    </row>
    <row r="94" spans="1:7" ht="13.5" customHeight="1">
      <c r="A94" s="382"/>
      <c r="B94" s="382"/>
      <c r="C94" s="382"/>
      <c r="D94" s="382"/>
      <c r="E94" s="382"/>
      <c r="F94" s="382"/>
      <c r="G94" s="382"/>
    </row>
    <row r="95" spans="1:7" ht="13.5" customHeight="1">
      <c r="A95" s="369"/>
      <c r="B95" s="369"/>
      <c r="C95" s="369"/>
      <c r="D95" s="369"/>
      <c r="E95" s="369"/>
      <c r="F95" s="369"/>
      <c r="G95" s="369"/>
    </row>
    <row r="96" spans="1:7" ht="13.5" customHeight="1">
      <c r="A96" s="382"/>
      <c r="B96" s="382"/>
      <c r="C96" s="382"/>
      <c r="D96" s="382"/>
      <c r="E96" s="382"/>
      <c r="F96" s="382"/>
      <c r="G96" s="382"/>
    </row>
    <row r="97" spans="1:7" ht="13.5" customHeight="1">
      <c r="A97" s="382"/>
      <c r="B97" s="382"/>
      <c r="C97" s="382"/>
      <c r="D97" s="382"/>
      <c r="E97" s="382"/>
      <c r="F97" s="382"/>
      <c r="G97" s="382"/>
    </row>
    <row r="98" spans="1:7" ht="13.5" customHeight="1">
      <c r="A98" s="382"/>
      <c r="B98" s="382"/>
      <c r="C98" s="382"/>
      <c r="D98" s="382"/>
      <c r="E98" s="382"/>
      <c r="F98" s="382"/>
      <c r="G98" s="382"/>
    </row>
    <row r="99" spans="1:7" ht="13.5" customHeight="1">
      <c r="A99" s="382"/>
      <c r="B99" s="382"/>
      <c r="C99" s="382"/>
      <c r="D99" s="382"/>
      <c r="E99" s="382"/>
      <c r="F99" s="382"/>
      <c r="G99" s="382"/>
    </row>
    <row r="100" spans="1:7" ht="15" customHeight="1">
      <c r="A100" s="369"/>
      <c r="B100" s="369"/>
      <c r="C100" s="369"/>
      <c r="D100" s="369"/>
      <c r="E100" s="369"/>
      <c r="F100" s="369"/>
      <c r="G100" s="369"/>
    </row>
    <row r="101" spans="1:7" ht="24" customHeight="1">
      <c r="A101" s="382"/>
      <c r="B101" s="382"/>
      <c r="C101" s="382"/>
      <c r="D101" s="382"/>
      <c r="E101" s="382"/>
      <c r="F101" s="382"/>
      <c r="G101" s="382"/>
    </row>
    <row r="102" spans="1:7" ht="14.25" customHeight="1">
      <c r="A102" s="369"/>
      <c r="B102" s="369"/>
      <c r="C102" s="369"/>
      <c r="D102" s="369"/>
      <c r="E102" s="369"/>
      <c r="F102" s="369"/>
      <c r="G102" s="369"/>
    </row>
    <row r="103" spans="1:7" ht="14.25" customHeight="1">
      <c r="A103" s="369"/>
      <c r="B103" s="382"/>
      <c r="C103" s="382"/>
      <c r="D103" s="382"/>
      <c r="E103" s="382"/>
      <c r="F103" s="382"/>
      <c r="G103" s="382"/>
    </row>
    <row r="104" spans="1:7" ht="15" customHeight="1">
      <c r="A104" s="382"/>
      <c r="B104" s="382"/>
      <c r="C104" s="382"/>
      <c r="D104" s="382"/>
      <c r="E104" s="382"/>
      <c r="F104" s="382"/>
      <c r="G104" s="382"/>
    </row>
    <row r="105" spans="1:7" ht="12.75" customHeight="1">
      <c r="A105" s="382"/>
      <c r="B105" s="382"/>
      <c r="C105" s="382"/>
      <c r="D105" s="382"/>
      <c r="E105" s="382"/>
      <c r="F105" s="382"/>
      <c r="G105" s="382"/>
    </row>
    <row r="106" spans="1:7" ht="12.75" customHeight="1">
      <c r="A106" s="382"/>
      <c r="B106" s="382"/>
      <c r="C106" s="382"/>
      <c r="D106" s="382"/>
      <c r="E106" s="382"/>
      <c r="F106" s="382"/>
      <c r="G106" s="382"/>
    </row>
    <row r="107" spans="1:7" ht="13.5" customHeight="1">
      <c r="A107" s="382"/>
      <c r="B107" s="382"/>
      <c r="C107" s="382"/>
      <c r="D107" s="382"/>
      <c r="E107" s="382"/>
      <c r="F107" s="382"/>
      <c r="G107" s="382"/>
    </row>
    <row r="108" spans="1:7" ht="12.75" customHeight="1">
      <c r="A108" s="382"/>
      <c r="B108" s="382"/>
      <c r="C108" s="382"/>
      <c r="D108" s="382"/>
      <c r="E108" s="382"/>
      <c r="F108" s="382"/>
      <c r="G108" s="382"/>
    </row>
    <row r="109" spans="1:7" ht="13.5" customHeight="1">
      <c r="A109" s="382"/>
      <c r="B109" s="382"/>
      <c r="C109" s="382"/>
      <c r="D109" s="382"/>
      <c r="E109" s="382"/>
      <c r="F109" s="382"/>
      <c r="G109" s="382"/>
    </row>
    <row r="110" spans="1:7" ht="12.75" customHeight="1">
      <c r="A110" s="382"/>
      <c r="B110" s="382"/>
      <c r="C110" s="382"/>
      <c r="D110" s="382"/>
      <c r="E110" s="382"/>
      <c r="F110" s="382"/>
      <c r="G110" s="382"/>
    </row>
    <row r="111" spans="1:7" ht="15" customHeight="1">
      <c r="A111" s="382"/>
      <c r="B111" s="382"/>
      <c r="C111" s="382"/>
      <c r="D111" s="382"/>
      <c r="E111" s="382"/>
      <c r="F111" s="382"/>
      <c r="G111" s="382"/>
    </row>
    <row r="112" spans="1:7" ht="24" customHeight="1">
      <c r="A112" s="382"/>
      <c r="B112" s="382"/>
      <c r="C112" s="382"/>
      <c r="D112" s="382"/>
      <c r="E112" s="382"/>
      <c r="F112" s="382"/>
      <c r="G112" s="382"/>
    </row>
    <row r="113" spans="1:7" ht="24" customHeight="1">
      <c r="A113" s="382"/>
      <c r="B113" s="382"/>
      <c r="C113" s="382"/>
      <c r="D113" s="382"/>
      <c r="E113" s="382"/>
      <c r="F113" s="382"/>
      <c r="G113" s="382"/>
    </row>
    <row r="114" spans="1:7" ht="14.25" customHeight="1">
      <c r="A114" s="382"/>
      <c r="B114" s="382"/>
      <c r="C114" s="382"/>
      <c r="D114" s="382"/>
      <c r="E114" s="382"/>
      <c r="F114" s="382"/>
      <c r="G114" s="382"/>
    </row>
    <row r="115" spans="1:7" ht="15" customHeight="1">
      <c r="A115" s="382"/>
      <c r="B115" s="382"/>
      <c r="C115" s="382"/>
      <c r="D115" s="382"/>
      <c r="E115" s="382"/>
      <c r="F115" s="382"/>
      <c r="G115" s="382"/>
    </row>
    <row r="116" spans="1:7" ht="24" customHeight="1">
      <c r="A116" s="382"/>
      <c r="B116" s="382"/>
      <c r="C116" s="382"/>
      <c r="D116" s="382"/>
      <c r="E116" s="382"/>
      <c r="F116" s="382"/>
      <c r="G116" s="382"/>
    </row>
    <row r="117" spans="1:7" ht="13.5" customHeight="1">
      <c r="A117" s="382"/>
      <c r="B117" s="382"/>
      <c r="C117" s="382"/>
      <c r="D117" s="382"/>
      <c r="E117" s="382"/>
      <c r="F117" s="382"/>
      <c r="G117" s="382"/>
    </row>
    <row r="118" spans="1:7" ht="13.5" customHeight="1">
      <c r="A118" s="382"/>
      <c r="B118" s="382"/>
      <c r="C118" s="382"/>
      <c r="D118" s="382"/>
      <c r="E118" s="382"/>
      <c r="F118" s="382"/>
      <c r="G118" s="382"/>
    </row>
    <row r="119" spans="1:7" ht="13.5" customHeight="1">
      <c r="A119" s="382"/>
      <c r="B119" s="382"/>
      <c r="C119" s="382"/>
      <c r="D119" s="382"/>
      <c r="E119" s="382"/>
      <c r="F119" s="382"/>
      <c r="G119" s="382"/>
    </row>
    <row r="120" spans="1:7" ht="13.5" customHeight="1">
      <c r="A120" s="382"/>
      <c r="B120" s="382"/>
      <c r="C120" s="382"/>
      <c r="D120" s="382"/>
      <c r="E120" s="382"/>
      <c r="F120" s="382"/>
      <c r="G120" s="382"/>
    </row>
    <row r="121" spans="1:7" ht="13.5" customHeight="1">
      <c r="A121" s="382"/>
      <c r="B121" s="382"/>
      <c r="C121" s="382"/>
      <c r="D121" s="382"/>
      <c r="E121" s="382"/>
      <c r="F121" s="382"/>
      <c r="G121" s="382"/>
    </row>
    <row r="122" spans="1:7" ht="13.5" customHeight="1">
      <c r="A122" s="382"/>
      <c r="B122" s="382"/>
      <c r="C122" s="382"/>
      <c r="D122" s="382"/>
      <c r="E122" s="382"/>
      <c r="F122" s="382"/>
      <c r="G122" s="382"/>
    </row>
    <row r="123" spans="1:7" ht="36" customHeight="1">
      <c r="A123" s="382"/>
      <c r="B123" s="382"/>
      <c r="C123" s="382"/>
      <c r="D123" s="382"/>
      <c r="E123" s="382"/>
      <c r="F123" s="382"/>
      <c r="G123" s="382"/>
    </row>
    <row r="124" spans="1:7" ht="45.75" customHeight="1">
      <c r="A124" s="382"/>
      <c r="B124" s="382"/>
      <c r="C124" s="382"/>
      <c r="D124" s="382"/>
      <c r="E124" s="382"/>
      <c r="F124" s="382"/>
      <c r="G124" s="382"/>
    </row>
    <row r="125" spans="1:7" ht="44.25" customHeight="1">
      <c r="A125" s="383"/>
      <c r="B125" s="382"/>
      <c r="C125" s="382"/>
      <c r="D125" s="382"/>
      <c r="E125" s="382"/>
      <c r="F125" s="382"/>
      <c r="G125" s="382"/>
    </row>
    <row r="126" spans="1:7" ht="24" customHeight="1">
      <c r="A126" s="383"/>
      <c r="B126" s="382"/>
      <c r="C126" s="382"/>
      <c r="D126" s="382"/>
      <c r="E126" s="382"/>
      <c r="F126" s="382"/>
      <c r="G126" s="382"/>
    </row>
    <row r="127" spans="1:7" ht="28.5" customHeight="1">
      <c r="A127" s="383"/>
      <c r="B127" s="382"/>
      <c r="C127" s="382"/>
      <c r="D127" s="382"/>
      <c r="E127" s="382"/>
      <c r="F127" s="382"/>
      <c r="G127" s="382"/>
    </row>
    <row r="128" spans="1:7" ht="55.5" customHeight="1">
      <c r="A128" s="383"/>
      <c r="B128" s="382"/>
      <c r="C128" s="382"/>
      <c r="D128" s="382"/>
      <c r="E128" s="382"/>
      <c r="F128" s="382"/>
      <c r="G128" s="382"/>
    </row>
    <row r="129" spans="1:7" ht="13.5" customHeight="1">
      <c r="A129" s="382"/>
      <c r="B129" s="383"/>
      <c r="C129" s="383"/>
      <c r="D129" s="383"/>
      <c r="E129" s="383"/>
      <c r="F129" s="383"/>
      <c r="G129" s="383"/>
    </row>
    <row r="130" spans="1:7" ht="12.75" customHeight="1">
      <c r="A130" s="381"/>
      <c r="B130" s="381"/>
      <c r="C130" s="381"/>
      <c r="D130" s="381"/>
      <c r="E130" s="381"/>
      <c r="F130" s="381"/>
      <c r="G130" s="381"/>
    </row>
    <row r="131" spans="1:7" ht="12" customHeight="1">
      <c r="A131" s="381"/>
      <c r="B131" s="381"/>
      <c r="C131" s="381"/>
      <c r="D131" s="381"/>
      <c r="E131" s="381"/>
      <c r="F131" s="381"/>
      <c r="G131" s="381"/>
    </row>
    <row r="132" spans="1:7" ht="13.5" customHeight="1">
      <c r="A132" s="381"/>
      <c r="B132" s="381"/>
      <c r="C132" s="381"/>
      <c r="D132" s="381"/>
      <c r="E132" s="381"/>
      <c r="F132" s="381"/>
      <c r="G132" s="381"/>
    </row>
    <row r="133" spans="1:7" ht="33.75" customHeight="1">
      <c r="A133" s="380"/>
      <c r="B133" s="381"/>
      <c r="C133" s="381"/>
      <c r="D133" s="381"/>
      <c r="E133" s="381"/>
      <c r="F133" s="381"/>
      <c r="G133" s="381"/>
    </row>
    <row r="134" spans="1:7" ht="24.75" customHeight="1">
      <c r="A134" s="382"/>
      <c r="B134" s="382"/>
      <c r="C134" s="382"/>
      <c r="D134" s="382"/>
      <c r="E134" s="382"/>
      <c r="F134" s="382"/>
      <c r="G134" s="382"/>
    </row>
    <row r="135" spans="1:7" ht="33.75" customHeight="1">
      <c r="A135" s="380"/>
      <c r="B135" s="381"/>
      <c r="C135" s="381"/>
      <c r="D135" s="381"/>
      <c r="E135" s="381"/>
      <c r="F135" s="381"/>
      <c r="G135" s="381"/>
    </row>
    <row r="136" spans="1:7" ht="11.25">
      <c r="A136" s="381"/>
      <c r="B136" s="381"/>
      <c r="C136" s="381"/>
      <c r="D136" s="381"/>
      <c r="E136" s="381"/>
      <c r="F136" s="381"/>
      <c r="G136" s="381"/>
    </row>
  </sheetData>
  <mergeCells count="113">
    <mergeCell ref="E1:H1"/>
    <mergeCell ref="E2:H2"/>
    <mergeCell ref="E3:H3"/>
    <mergeCell ref="E4:H4"/>
    <mergeCell ref="A6:H6"/>
    <mergeCell ref="G7:H7"/>
    <mergeCell ref="A42:H42"/>
    <mergeCell ref="A38:H38"/>
    <mergeCell ref="A39:H39"/>
    <mergeCell ref="A40:H40"/>
    <mergeCell ref="A41:H41"/>
    <mergeCell ref="A37:H37"/>
    <mergeCell ref="A36:H36"/>
    <mergeCell ref="E7:F7"/>
    <mergeCell ref="A43:H43"/>
    <mergeCell ref="A44:H44"/>
    <mergeCell ref="A62:G62"/>
    <mergeCell ref="A49:H49"/>
    <mergeCell ref="A51:H51"/>
    <mergeCell ref="A45:H45"/>
    <mergeCell ref="A48:H48"/>
    <mergeCell ref="A50:H50"/>
    <mergeCell ref="A46:H46"/>
    <mergeCell ref="A47:H47"/>
    <mergeCell ref="A52:H52"/>
    <mergeCell ref="A53:H53"/>
    <mergeCell ref="A56:H56"/>
    <mergeCell ref="A57:H57"/>
    <mergeCell ref="A54:H54"/>
    <mergeCell ref="A55:H55"/>
    <mergeCell ref="A58:H58"/>
    <mergeCell ref="A59:H59"/>
    <mergeCell ref="A60:H60"/>
    <mergeCell ref="A61:H61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7:G77"/>
    <mergeCell ref="A74:G74"/>
    <mergeCell ref="A75:G75"/>
    <mergeCell ref="A76:G76"/>
    <mergeCell ref="A78:G78"/>
    <mergeCell ref="A79:G79"/>
    <mergeCell ref="A80:G80"/>
    <mergeCell ref="A81:G81"/>
    <mergeCell ref="A82:G82"/>
    <mergeCell ref="A87:G87"/>
    <mergeCell ref="A88:G88"/>
    <mergeCell ref="A83:G83"/>
    <mergeCell ref="A84:G84"/>
    <mergeCell ref="A85:G85"/>
    <mergeCell ref="A86:G86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35:H35"/>
    <mergeCell ref="A34:H34"/>
    <mergeCell ref="A31:H31"/>
    <mergeCell ref="A32:H32"/>
    <mergeCell ref="A33:H3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 topLeftCell="A53">
      <selection activeCell="J19" sqref="J19"/>
    </sheetView>
  </sheetViews>
  <sheetFormatPr defaultColWidth="9.00390625" defaultRowHeight="12.75"/>
  <cols>
    <col min="1" max="1" width="3.625" style="245" customWidth="1"/>
    <col min="2" max="2" width="3.625" style="172" customWidth="1"/>
    <col min="3" max="3" width="5.625" style="172" customWidth="1"/>
    <col min="4" max="4" width="41.00390625" style="196" customWidth="1"/>
    <col min="5" max="5" width="13.625" style="172" customWidth="1"/>
    <col min="6" max="6" width="6.25390625" style="172" customWidth="1"/>
    <col min="7" max="7" width="9.375" style="246" customWidth="1"/>
    <col min="8" max="8" width="8.625" style="172" customWidth="1"/>
    <col min="9" max="9" width="9.875" style="172" customWidth="1"/>
    <col min="10" max="10" width="9.00390625" style="172" customWidth="1"/>
    <col min="11" max="11" width="9.625" style="197" customWidth="1"/>
    <col min="12" max="12" width="9.375" style="172" customWidth="1"/>
    <col min="13" max="13" width="9.625" style="198" customWidth="1"/>
    <col min="14" max="16384" width="9.125" style="172" customWidth="1"/>
  </cols>
  <sheetData>
    <row r="1" spans="1:13" ht="10.5">
      <c r="A1" s="234"/>
      <c r="B1" s="166"/>
      <c r="C1" s="167"/>
      <c r="D1" s="168"/>
      <c r="E1" s="169"/>
      <c r="F1" s="167"/>
      <c r="G1" s="235"/>
      <c r="H1" s="171"/>
      <c r="I1" s="170"/>
      <c r="J1" s="431" t="s">
        <v>81</v>
      </c>
      <c r="K1" s="431"/>
      <c r="L1" s="431"/>
      <c r="M1" s="431"/>
    </row>
    <row r="2" spans="1:13" ht="10.5">
      <c r="A2" s="234"/>
      <c r="B2" s="166"/>
      <c r="C2" s="167"/>
      <c r="D2" s="168"/>
      <c r="E2" s="432"/>
      <c r="F2" s="432"/>
      <c r="G2" s="432"/>
      <c r="H2" s="432"/>
      <c r="I2" s="432"/>
      <c r="J2" s="433" t="s">
        <v>202</v>
      </c>
      <c r="K2" s="433"/>
      <c r="L2" s="433"/>
      <c r="M2" s="433"/>
    </row>
    <row r="3" spans="1:13" ht="10.5">
      <c r="A3" s="234"/>
      <c r="B3" s="166"/>
      <c r="C3" s="167"/>
      <c r="D3" s="168"/>
      <c r="E3" s="432"/>
      <c r="F3" s="432"/>
      <c r="G3" s="432"/>
      <c r="H3" s="432"/>
      <c r="I3" s="432"/>
      <c r="J3" s="434" t="s">
        <v>4</v>
      </c>
      <c r="K3" s="434"/>
      <c r="L3" s="434"/>
      <c r="M3" s="434"/>
    </row>
    <row r="4" spans="1:13" ht="10.5">
      <c r="A4" s="234"/>
      <c r="B4" s="166"/>
      <c r="C4" s="167"/>
      <c r="D4" s="168"/>
      <c r="E4" s="432"/>
      <c r="F4" s="432"/>
      <c r="G4" s="432"/>
      <c r="H4" s="432"/>
      <c r="I4" s="432"/>
      <c r="J4" s="434" t="s">
        <v>201</v>
      </c>
      <c r="K4" s="434"/>
      <c r="L4" s="434"/>
      <c r="M4" s="434"/>
    </row>
    <row r="5" spans="1:13" ht="10.5">
      <c r="A5" s="234"/>
      <c r="B5" s="166"/>
      <c r="C5" s="167"/>
      <c r="D5" s="168"/>
      <c r="E5" s="173"/>
      <c r="F5" s="173"/>
      <c r="G5" s="235"/>
      <c r="H5" s="173"/>
      <c r="I5" s="170"/>
      <c r="J5" s="174"/>
      <c r="K5" s="171"/>
      <c r="L5" s="174"/>
      <c r="M5" s="174"/>
    </row>
    <row r="6" spans="1:13" ht="11.25" thickBot="1">
      <c r="A6" s="435" t="s">
        <v>39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</row>
    <row r="7" spans="1:13" ht="10.5" customHeight="1" thickTop="1">
      <c r="A7" s="436" t="s">
        <v>130</v>
      </c>
      <c r="B7" s="438" t="s">
        <v>6</v>
      </c>
      <c r="C7" s="440" t="s">
        <v>7</v>
      </c>
      <c r="D7" s="442" t="s">
        <v>18</v>
      </c>
      <c r="E7" s="444" t="s">
        <v>19</v>
      </c>
      <c r="F7" s="440" t="s">
        <v>20</v>
      </c>
      <c r="G7" s="446" t="s">
        <v>106</v>
      </c>
      <c r="H7" s="448" t="s">
        <v>21</v>
      </c>
      <c r="I7" s="450" t="s">
        <v>22</v>
      </c>
      <c r="J7" s="451"/>
      <c r="K7" s="451"/>
      <c r="L7" s="451"/>
      <c r="M7" s="452"/>
    </row>
    <row r="8" spans="1:13" ht="6" customHeight="1" thickBot="1">
      <c r="A8" s="437"/>
      <c r="B8" s="439"/>
      <c r="C8" s="441"/>
      <c r="D8" s="443"/>
      <c r="E8" s="445"/>
      <c r="F8" s="441"/>
      <c r="G8" s="447"/>
      <c r="H8" s="449"/>
      <c r="I8" s="453"/>
      <c r="J8" s="454"/>
      <c r="K8" s="454"/>
      <c r="L8" s="454"/>
      <c r="M8" s="455"/>
    </row>
    <row r="9" spans="1:13" ht="15" customHeight="1" thickTop="1">
      <c r="A9" s="437"/>
      <c r="B9" s="439"/>
      <c r="C9" s="441"/>
      <c r="D9" s="443"/>
      <c r="E9" s="445"/>
      <c r="F9" s="441"/>
      <c r="G9" s="447"/>
      <c r="H9" s="449"/>
      <c r="I9" s="456">
        <v>2005</v>
      </c>
      <c r="J9" s="457"/>
      <c r="K9" s="457"/>
      <c r="L9" s="458"/>
      <c r="M9" s="459" t="s">
        <v>99</v>
      </c>
    </row>
    <row r="10" spans="1:13" ht="16.5" customHeight="1">
      <c r="A10" s="437"/>
      <c r="B10" s="439"/>
      <c r="C10" s="441"/>
      <c r="D10" s="443"/>
      <c r="E10" s="445"/>
      <c r="F10" s="441"/>
      <c r="G10" s="447"/>
      <c r="H10" s="449"/>
      <c r="I10" s="462" t="s">
        <v>96</v>
      </c>
      <c r="J10" s="449" t="s">
        <v>97</v>
      </c>
      <c r="K10" s="463" t="s">
        <v>139</v>
      </c>
      <c r="L10" s="449" t="s">
        <v>98</v>
      </c>
      <c r="M10" s="460"/>
    </row>
    <row r="11" spans="1:13" ht="32.25" customHeight="1">
      <c r="A11" s="437"/>
      <c r="B11" s="439"/>
      <c r="C11" s="441"/>
      <c r="D11" s="443"/>
      <c r="E11" s="445"/>
      <c r="F11" s="441"/>
      <c r="G11" s="447"/>
      <c r="H11" s="449"/>
      <c r="I11" s="462"/>
      <c r="J11" s="449"/>
      <c r="K11" s="464"/>
      <c r="L11" s="449"/>
      <c r="M11" s="461"/>
    </row>
    <row r="12" spans="1:13" ht="20.25" customHeight="1" thickBot="1">
      <c r="A12" s="209"/>
      <c r="B12" s="305">
        <v>10</v>
      </c>
      <c r="C12" s="321">
        <v>1015</v>
      </c>
      <c r="D12" s="322" t="s">
        <v>144</v>
      </c>
      <c r="E12" s="217" t="s">
        <v>85</v>
      </c>
      <c r="F12" s="321">
        <v>2005</v>
      </c>
      <c r="G12" s="323">
        <f aca="true" t="shared" si="0" ref="G12:G17">SUM(H12+I12+M12)</f>
        <v>237000</v>
      </c>
      <c r="H12" s="324">
        <v>187000</v>
      </c>
      <c r="I12" s="325">
        <f>SUM(J12:L12)</f>
        <v>50000</v>
      </c>
      <c r="J12" s="324">
        <v>50000</v>
      </c>
      <c r="K12" s="326"/>
      <c r="L12" s="326"/>
      <c r="M12" s="327"/>
    </row>
    <row r="13" spans="1:13" ht="20.25" customHeight="1" thickBot="1">
      <c r="A13" s="150">
        <v>1</v>
      </c>
      <c r="B13" s="243"/>
      <c r="C13" s="151"/>
      <c r="D13" s="179" t="s">
        <v>149</v>
      </c>
      <c r="E13" s="320"/>
      <c r="F13" s="151"/>
      <c r="G13" s="212">
        <f t="shared" si="0"/>
        <v>237000</v>
      </c>
      <c r="H13" s="294">
        <v>187000</v>
      </c>
      <c r="I13" s="221">
        <v>50000</v>
      </c>
      <c r="J13" s="294">
        <v>50000</v>
      </c>
      <c r="K13" s="294"/>
      <c r="L13" s="294"/>
      <c r="M13" s="311"/>
    </row>
    <row r="14" spans="1:13" ht="18.75" customHeight="1" thickBot="1">
      <c r="A14" s="222"/>
      <c r="B14" s="328">
        <v>600</v>
      </c>
      <c r="C14" s="329">
        <v>60014</v>
      </c>
      <c r="D14" s="330" t="s">
        <v>16</v>
      </c>
      <c r="E14" s="331"/>
      <c r="F14" s="223"/>
      <c r="G14" s="258">
        <f t="shared" si="0"/>
        <v>4268126</v>
      </c>
      <c r="H14" s="259">
        <f>H15+H27+H38</f>
        <v>0</v>
      </c>
      <c r="I14" s="262">
        <f>SUM(J14:L14)</f>
        <v>2579001</v>
      </c>
      <c r="J14" s="259">
        <f>J15+J27+J38+J49</f>
        <v>332827</v>
      </c>
      <c r="K14" s="259">
        <f>K15+K27+K38+K50+K51</f>
        <v>1714775</v>
      </c>
      <c r="L14" s="259">
        <f>L15+L27+L38+L50+L51</f>
        <v>531399</v>
      </c>
      <c r="M14" s="274">
        <f>M15+M27+M38+M50+M51</f>
        <v>1689125</v>
      </c>
    </row>
    <row r="15" spans="1:13" ht="15.75" customHeight="1">
      <c r="A15" s="290"/>
      <c r="B15" s="304"/>
      <c r="C15" s="283"/>
      <c r="D15" s="332" t="s">
        <v>86</v>
      </c>
      <c r="E15" s="333"/>
      <c r="F15" s="334"/>
      <c r="G15" s="335">
        <f t="shared" si="0"/>
        <v>2978000</v>
      </c>
      <c r="H15" s="336">
        <f>SUM(H16:H26)</f>
        <v>0</v>
      </c>
      <c r="I15" s="337">
        <f>SUM(J15:L15)</f>
        <v>1660750</v>
      </c>
      <c r="J15" s="336">
        <f>SUM(J16:J26)</f>
        <v>0</v>
      </c>
      <c r="K15" s="335">
        <f>SUM(K16:K26)</f>
        <v>1342900</v>
      </c>
      <c r="L15" s="336">
        <f>SUM(L16:L26)</f>
        <v>317850</v>
      </c>
      <c r="M15" s="338">
        <f>SUM(M16:M26)</f>
        <v>1317250</v>
      </c>
    </row>
    <row r="16" spans="1:13" ht="24.75" customHeight="1">
      <c r="A16" s="150">
        <v>2</v>
      </c>
      <c r="B16" s="238"/>
      <c r="C16" s="162"/>
      <c r="D16" s="179" t="s">
        <v>107</v>
      </c>
      <c r="E16" s="184" t="s">
        <v>85</v>
      </c>
      <c r="F16" s="294">
        <v>2005</v>
      </c>
      <c r="G16" s="228">
        <f t="shared" si="0"/>
        <v>510000</v>
      </c>
      <c r="H16" s="211"/>
      <c r="I16" s="194">
        <f>SUM(J16:L16)</f>
        <v>510000</v>
      </c>
      <c r="J16" s="188"/>
      <c r="K16" s="212">
        <v>273400</v>
      </c>
      <c r="L16" s="188">
        <v>236600</v>
      </c>
      <c r="M16" s="213"/>
    </row>
    <row r="17" spans="1:13" ht="21" customHeight="1">
      <c r="A17" s="206">
        <v>3</v>
      </c>
      <c r="B17" s="240"/>
      <c r="C17" s="100"/>
      <c r="D17" s="163" t="s">
        <v>142</v>
      </c>
      <c r="E17" s="99" t="s">
        <v>85</v>
      </c>
      <c r="F17" s="100">
        <v>2005</v>
      </c>
      <c r="G17" s="165">
        <f t="shared" si="0"/>
        <v>362500</v>
      </c>
      <c r="H17" s="159"/>
      <c r="I17" s="207">
        <f>SUM(J17:L17)</f>
        <v>362500</v>
      </c>
      <c r="J17" s="159"/>
      <c r="K17" s="165">
        <v>281250</v>
      </c>
      <c r="L17" s="159">
        <v>81250</v>
      </c>
      <c r="M17" s="160"/>
    </row>
    <row r="18" spans="1:13" ht="23.25" customHeight="1">
      <c r="A18" s="206">
        <v>4</v>
      </c>
      <c r="B18" s="240"/>
      <c r="C18" s="100"/>
      <c r="D18" s="163" t="s">
        <v>160</v>
      </c>
      <c r="E18" s="99" t="s">
        <v>85</v>
      </c>
      <c r="F18" s="292" t="s">
        <v>108</v>
      </c>
      <c r="G18" s="165">
        <f>I18+M18+H18</f>
        <v>250000</v>
      </c>
      <c r="H18" s="159"/>
      <c r="I18" s="207">
        <f>SUM(J18:L18)</f>
        <v>125000</v>
      </c>
      <c r="J18" s="159"/>
      <c r="K18" s="165">
        <v>125000</v>
      </c>
      <c r="L18" s="159"/>
      <c r="M18" s="160">
        <v>125000</v>
      </c>
    </row>
    <row r="19" spans="1:13" ht="23.25" customHeight="1">
      <c r="A19" s="150">
        <v>5</v>
      </c>
      <c r="B19" s="239"/>
      <c r="C19" s="100"/>
      <c r="D19" s="152" t="s">
        <v>109</v>
      </c>
      <c r="E19" s="99" t="s">
        <v>85</v>
      </c>
      <c r="F19" s="98" t="s">
        <v>110</v>
      </c>
      <c r="G19" s="165">
        <f aca="true" t="shared" si="1" ref="G19:G27">SUM(H19+I19+M19)</f>
        <v>310000</v>
      </c>
      <c r="H19" s="153"/>
      <c r="I19" s="207">
        <f>SUM(J19:K19)</f>
        <v>195000</v>
      </c>
      <c r="J19" s="154"/>
      <c r="K19" s="164">
        <v>195000</v>
      </c>
      <c r="L19" s="154"/>
      <c r="M19" s="155">
        <v>115000</v>
      </c>
    </row>
    <row r="20" spans="1:13" ht="22.5" customHeight="1">
      <c r="A20" s="206">
        <v>6</v>
      </c>
      <c r="B20" s="238"/>
      <c r="C20" s="100"/>
      <c r="D20" s="152" t="s">
        <v>157</v>
      </c>
      <c r="E20" s="177" t="s">
        <v>85</v>
      </c>
      <c r="F20" s="293" t="s">
        <v>108</v>
      </c>
      <c r="G20" s="164">
        <f t="shared" si="1"/>
        <v>417500</v>
      </c>
      <c r="H20" s="153"/>
      <c r="I20" s="220">
        <f>SUM(J20:L20)</f>
        <v>270000</v>
      </c>
      <c r="J20" s="154"/>
      <c r="K20" s="164">
        <v>270000</v>
      </c>
      <c r="L20" s="154"/>
      <c r="M20" s="155">
        <v>147500</v>
      </c>
    </row>
    <row r="21" spans="1:13" ht="21.75" customHeight="1">
      <c r="A21" s="161">
        <v>7</v>
      </c>
      <c r="B21" s="240"/>
      <c r="C21" s="100"/>
      <c r="D21" s="163" t="s">
        <v>111</v>
      </c>
      <c r="E21" s="99" t="s">
        <v>85</v>
      </c>
      <c r="F21" s="292" t="s">
        <v>112</v>
      </c>
      <c r="G21" s="165">
        <f t="shared" si="1"/>
        <v>251500</v>
      </c>
      <c r="H21" s="158"/>
      <c r="I21" s="207">
        <f>SUM(J21:L21)</f>
        <v>125750</v>
      </c>
      <c r="J21" s="159"/>
      <c r="K21" s="165">
        <v>125750</v>
      </c>
      <c r="L21" s="159"/>
      <c r="M21" s="231">
        <v>125750</v>
      </c>
    </row>
    <row r="22" spans="1:13" ht="21.75" customHeight="1">
      <c r="A22" s="206">
        <v>8</v>
      </c>
      <c r="B22" s="240"/>
      <c r="C22" s="100"/>
      <c r="D22" s="163" t="s">
        <v>159</v>
      </c>
      <c r="E22" s="99" t="s">
        <v>85</v>
      </c>
      <c r="F22" s="292" t="s">
        <v>131</v>
      </c>
      <c r="G22" s="165">
        <f t="shared" si="1"/>
        <v>145000</v>
      </c>
      <c r="H22" s="158"/>
      <c r="I22" s="207">
        <f>SUM(J22:L22)</f>
        <v>72500</v>
      </c>
      <c r="J22" s="159"/>
      <c r="K22" s="165">
        <v>72500</v>
      </c>
      <c r="L22" s="159"/>
      <c r="M22" s="231">
        <v>72500</v>
      </c>
    </row>
    <row r="23" spans="1:13" ht="16.5" customHeight="1">
      <c r="A23" s="206">
        <v>9</v>
      </c>
      <c r="B23" s="240"/>
      <c r="C23" s="100"/>
      <c r="D23" s="163" t="s">
        <v>95</v>
      </c>
      <c r="E23" s="99" t="s">
        <v>85</v>
      </c>
      <c r="F23" s="100">
        <v>2006</v>
      </c>
      <c r="G23" s="165">
        <f t="shared" si="1"/>
        <v>100000</v>
      </c>
      <c r="H23" s="158"/>
      <c r="I23" s="207">
        <f aca="true" t="shared" si="2" ref="I23:I82">SUM(J23:L23)</f>
        <v>0</v>
      </c>
      <c r="J23" s="159"/>
      <c r="K23" s="165"/>
      <c r="L23" s="159"/>
      <c r="M23" s="160">
        <v>100000</v>
      </c>
    </row>
    <row r="24" spans="1:13" ht="16.5" customHeight="1">
      <c r="A24" s="161">
        <v>10</v>
      </c>
      <c r="B24" s="240"/>
      <c r="C24" s="100"/>
      <c r="D24" s="183" t="s">
        <v>132</v>
      </c>
      <c r="E24" s="99" t="s">
        <v>85</v>
      </c>
      <c r="F24" s="100">
        <v>2006</v>
      </c>
      <c r="G24" s="165">
        <f t="shared" si="1"/>
        <v>275000</v>
      </c>
      <c r="H24" s="158"/>
      <c r="I24" s="207">
        <f t="shared" si="2"/>
        <v>0</v>
      </c>
      <c r="J24" s="159"/>
      <c r="K24" s="165"/>
      <c r="L24" s="159"/>
      <c r="M24" s="160">
        <v>275000</v>
      </c>
    </row>
    <row r="25" spans="1:13" ht="15" customHeight="1">
      <c r="A25" s="150">
        <v>11</v>
      </c>
      <c r="B25" s="239"/>
      <c r="C25" s="100"/>
      <c r="D25" s="179" t="s">
        <v>113</v>
      </c>
      <c r="E25" s="99" t="s">
        <v>85</v>
      </c>
      <c r="F25" s="100">
        <v>2006</v>
      </c>
      <c r="G25" s="165">
        <f t="shared" si="1"/>
        <v>106500</v>
      </c>
      <c r="H25" s="158"/>
      <c r="I25" s="207">
        <f t="shared" si="2"/>
        <v>0</v>
      </c>
      <c r="J25" s="159"/>
      <c r="K25" s="165"/>
      <c r="L25" s="159"/>
      <c r="M25" s="231">
        <v>106500</v>
      </c>
    </row>
    <row r="26" spans="1:13" ht="13.5" customHeight="1">
      <c r="A26" s="97">
        <v>12</v>
      </c>
      <c r="B26" s="238"/>
      <c r="C26" s="98"/>
      <c r="D26" s="152" t="s">
        <v>114</v>
      </c>
      <c r="E26" s="177" t="s">
        <v>85</v>
      </c>
      <c r="F26" s="98">
        <v>2006</v>
      </c>
      <c r="G26" s="164">
        <f t="shared" si="1"/>
        <v>250000</v>
      </c>
      <c r="H26" s="153"/>
      <c r="I26" s="220">
        <f t="shared" si="2"/>
        <v>0</v>
      </c>
      <c r="J26" s="154"/>
      <c r="K26" s="164"/>
      <c r="L26" s="154"/>
      <c r="M26" s="339">
        <v>250000</v>
      </c>
    </row>
    <row r="27" spans="1:13" ht="16.5" customHeight="1">
      <c r="A27" s="206"/>
      <c r="B27" s="240"/>
      <c r="C27" s="100"/>
      <c r="D27" s="306" t="s">
        <v>87</v>
      </c>
      <c r="E27" s="340"/>
      <c r="F27" s="341"/>
      <c r="G27" s="315">
        <f t="shared" si="1"/>
        <v>1130126</v>
      </c>
      <c r="H27" s="342">
        <f>SUM(H28:H36)</f>
        <v>0</v>
      </c>
      <c r="I27" s="207">
        <f t="shared" si="2"/>
        <v>758251</v>
      </c>
      <c r="J27" s="342">
        <f>SUM(J28:J37)</f>
        <v>172827</v>
      </c>
      <c r="K27" s="342">
        <f>SUM(K28:K37)</f>
        <v>371875</v>
      </c>
      <c r="L27" s="342">
        <f>SUM(L28:L37)</f>
        <v>213549</v>
      </c>
      <c r="M27" s="343">
        <f>SUM(M28:M37)</f>
        <v>371875</v>
      </c>
    </row>
    <row r="28" spans="1:13" ht="16.5" customHeight="1">
      <c r="A28" s="150">
        <v>13</v>
      </c>
      <c r="B28" s="238"/>
      <c r="C28" s="162"/>
      <c r="D28" s="179" t="s">
        <v>115</v>
      </c>
      <c r="E28" s="184" t="s">
        <v>85</v>
      </c>
      <c r="F28" s="151">
        <v>2005</v>
      </c>
      <c r="G28" s="228">
        <f aca="true" t="shared" si="3" ref="G28:G36">H28+I28+M28</f>
        <v>66106</v>
      </c>
      <c r="H28" s="211"/>
      <c r="I28" s="189">
        <f>SUM(J28:L28)</f>
        <v>66106</v>
      </c>
      <c r="J28" s="225">
        <v>33053</v>
      </c>
      <c r="K28" s="212"/>
      <c r="L28" s="188">
        <v>33053</v>
      </c>
      <c r="M28" s="213"/>
    </row>
    <row r="29" spans="1:13" ht="22.5" customHeight="1">
      <c r="A29" s="206">
        <v>14</v>
      </c>
      <c r="B29" s="240"/>
      <c r="C29" s="100"/>
      <c r="D29" s="163" t="s">
        <v>133</v>
      </c>
      <c r="E29" s="99" t="s">
        <v>85</v>
      </c>
      <c r="F29" s="100">
        <v>2005</v>
      </c>
      <c r="G29" s="165">
        <f t="shared" si="3"/>
        <v>62500</v>
      </c>
      <c r="H29" s="158"/>
      <c r="I29" s="159">
        <f>SUM(J29:L29)</f>
        <v>62500</v>
      </c>
      <c r="J29" s="226">
        <v>31250</v>
      </c>
      <c r="K29" s="165"/>
      <c r="L29" s="159">
        <v>31250</v>
      </c>
      <c r="M29" s="160"/>
    </row>
    <row r="30" spans="1:13" ht="15.75" customHeight="1">
      <c r="A30" s="206">
        <v>15</v>
      </c>
      <c r="B30" s="240"/>
      <c r="C30" s="100"/>
      <c r="D30" s="163" t="s">
        <v>141</v>
      </c>
      <c r="E30" s="99" t="s">
        <v>85</v>
      </c>
      <c r="F30" s="100">
        <v>2005</v>
      </c>
      <c r="G30" s="165">
        <f t="shared" si="3"/>
        <v>50000</v>
      </c>
      <c r="H30" s="158"/>
      <c r="I30" s="159">
        <f aca="true" t="shared" si="4" ref="I30:I36">SUM(J30:L30)</f>
        <v>50000</v>
      </c>
      <c r="J30" s="226">
        <v>50000</v>
      </c>
      <c r="K30" s="165"/>
      <c r="L30" s="159"/>
      <c r="M30" s="160"/>
    </row>
    <row r="31" spans="1:13" ht="18" customHeight="1">
      <c r="A31" s="206">
        <v>16</v>
      </c>
      <c r="B31" s="240"/>
      <c r="C31" s="100"/>
      <c r="D31" s="152" t="s">
        <v>136</v>
      </c>
      <c r="E31" s="177" t="s">
        <v>85</v>
      </c>
      <c r="F31" s="98">
        <v>2005</v>
      </c>
      <c r="G31" s="165">
        <f t="shared" si="3"/>
        <v>105770</v>
      </c>
      <c r="H31" s="153"/>
      <c r="I31" s="159">
        <f t="shared" si="4"/>
        <v>105770</v>
      </c>
      <c r="J31" s="227">
        <v>18524</v>
      </c>
      <c r="K31" s="164"/>
      <c r="L31" s="154">
        <v>87246</v>
      </c>
      <c r="M31" s="155"/>
    </row>
    <row r="32" spans="1:13" ht="16.5" customHeight="1">
      <c r="A32" s="161">
        <v>17</v>
      </c>
      <c r="B32" s="240"/>
      <c r="C32" s="100"/>
      <c r="D32" s="163" t="s">
        <v>116</v>
      </c>
      <c r="E32" s="99" t="s">
        <v>85</v>
      </c>
      <c r="F32" s="98">
        <v>2005</v>
      </c>
      <c r="G32" s="165">
        <f t="shared" si="3"/>
        <v>62000</v>
      </c>
      <c r="H32" s="153"/>
      <c r="I32" s="159">
        <f t="shared" si="4"/>
        <v>62000</v>
      </c>
      <c r="J32" s="226"/>
      <c r="K32" s="164"/>
      <c r="L32" s="154">
        <v>62000</v>
      </c>
      <c r="M32" s="155"/>
    </row>
    <row r="33" spans="1:13" ht="24" customHeight="1">
      <c r="A33" s="206">
        <v>18</v>
      </c>
      <c r="B33" s="240"/>
      <c r="C33" s="100"/>
      <c r="D33" s="163" t="s">
        <v>158</v>
      </c>
      <c r="E33" s="99" t="s">
        <v>85</v>
      </c>
      <c r="F33" s="100">
        <v>2005</v>
      </c>
      <c r="G33" s="165">
        <f t="shared" si="3"/>
        <v>40000</v>
      </c>
      <c r="H33" s="159"/>
      <c r="I33" s="159">
        <f t="shared" si="4"/>
        <v>40000</v>
      </c>
      <c r="J33" s="226">
        <v>40000</v>
      </c>
      <c r="K33" s="165"/>
      <c r="L33" s="159"/>
      <c r="M33" s="160"/>
    </row>
    <row r="34" spans="1:13" ht="22.5" customHeight="1">
      <c r="A34" s="206">
        <v>19</v>
      </c>
      <c r="B34" s="240"/>
      <c r="C34" s="100"/>
      <c r="D34" s="163" t="s">
        <v>140</v>
      </c>
      <c r="E34" s="99" t="s">
        <v>85</v>
      </c>
      <c r="F34" s="292" t="s">
        <v>117</v>
      </c>
      <c r="G34" s="165">
        <f t="shared" si="3"/>
        <v>62500</v>
      </c>
      <c r="H34" s="159"/>
      <c r="I34" s="159">
        <f t="shared" si="4"/>
        <v>31250</v>
      </c>
      <c r="J34" s="159"/>
      <c r="K34" s="165">
        <v>31250</v>
      </c>
      <c r="L34" s="159"/>
      <c r="M34" s="160">
        <v>31250</v>
      </c>
    </row>
    <row r="35" spans="1:13" ht="23.25" customHeight="1">
      <c r="A35" s="206">
        <v>20</v>
      </c>
      <c r="B35" s="352"/>
      <c r="C35" s="100"/>
      <c r="D35" s="152" t="s">
        <v>134</v>
      </c>
      <c r="E35" s="99" t="s">
        <v>85</v>
      </c>
      <c r="F35" s="292" t="s">
        <v>117</v>
      </c>
      <c r="G35" s="165">
        <f t="shared" si="3"/>
        <v>150000</v>
      </c>
      <c r="H35" s="153"/>
      <c r="I35" s="159">
        <f t="shared" si="4"/>
        <v>75000</v>
      </c>
      <c r="J35" s="232"/>
      <c r="K35" s="164">
        <v>75000</v>
      </c>
      <c r="L35" s="154"/>
      <c r="M35" s="155">
        <v>75000</v>
      </c>
    </row>
    <row r="36" spans="1:13" ht="17.25" customHeight="1">
      <c r="A36" s="206">
        <v>21</v>
      </c>
      <c r="B36" s="352"/>
      <c r="C36" s="100"/>
      <c r="D36" s="152" t="s">
        <v>118</v>
      </c>
      <c r="E36" s="177" t="s">
        <v>85</v>
      </c>
      <c r="F36" s="98" t="s">
        <v>108</v>
      </c>
      <c r="G36" s="164">
        <f t="shared" si="3"/>
        <v>331250</v>
      </c>
      <c r="H36" s="153"/>
      <c r="I36" s="154">
        <f t="shared" si="4"/>
        <v>165625</v>
      </c>
      <c r="J36" s="154"/>
      <c r="K36" s="164">
        <v>165625</v>
      </c>
      <c r="L36" s="154"/>
      <c r="M36" s="155">
        <v>165625</v>
      </c>
    </row>
    <row r="37" spans="1:13" ht="17.25" customHeight="1">
      <c r="A37" s="206">
        <v>22</v>
      </c>
      <c r="B37" s="352"/>
      <c r="C37" s="100"/>
      <c r="D37" s="163" t="s">
        <v>161</v>
      </c>
      <c r="E37" s="99" t="s">
        <v>85</v>
      </c>
      <c r="F37" s="292">
        <v>2005</v>
      </c>
      <c r="G37" s="165">
        <f>SUM(H37+I37+M37)</f>
        <v>200000</v>
      </c>
      <c r="H37" s="158"/>
      <c r="I37" s="207">
        <f>SUM(J37:L37)</f>
        <v>100000</v>
      </c>
      <c r="J37" s="159"/>
      <c r="K37" s="165">
        <v>100000</v>
      </c>
      <c r="L37" s="159"/>
      <c r="M37" s="155">
        <v>100000</v>
      </c>
    </row>
    <row r="38" spans="1:13" ht="15" customHeight="1">
      <c r="A38" s="206"/>
      <c r="B38" s="236"/>
      <c r="C38" s="100"/>
      <c r="D38" s="306" t="s">
        <v>88</v>
      </c>
      <c r="E38" s="340"/>
      <c r="F38" s="341"/>
      <c r="G38" s="315">
        <f>SUM(G39:G48)</f>
        <v>105000</v>
      </c>
      <c r="H38" s="342">
        <f>SUM(H39:H46)</f>
        <v>0</v>
      </c>
      <c r="I38" s="344">
        <f t="shared" si="2"/>
        <v>105000</v>
      </c>
      <c r="J38" s="342">
        <f>SUM(J39:J48)</f>
        <v>105000</v>
      </c>
      <c r="K38" s="190"/>
      <c r="L38" s="191"/>
      <c r="M38" s="205"/>
    </row>
    <row r="39" spans="1:13" ht="12.75" customHeight="1">
      <c r="A39" s="161">
        <v>23</v>
      </c>
      <c r="B39" s="162"/>
      <c r="C39" s="162"/>
      <c r="D39" s="183" t="s">
        <v>89</v>
      </c>
      <c r="E39" s="184" t="s">
        <v>25</v>
      </c>
      <c r="F39" s="162">
        <v>2005</v>
      </c>
      <c r="G39" s="228">
        <f>H39+I39+M39</f>
        <v>34000</v>
      </c>
      <c r="H39" s="186"/>
      <c r="I39" s="194">
        <f t="shared" si="2"/>
        <v>34000</v>
      </c>
      <c r="J39" s="186">
        <v>34000</v>
      </c>
      <c r="K39" s="186"/>
      <c r="L39" s="187"/>
      <c r="M39" s="204"/>
    </row>
    <row r="40" spans="1:13" ht="12.75" customHeight="1">
      <c r="A40" s="206">
        <v>24</v>
      </c>
      <c r="B40" s="100"/>
      <c r="C40" s="100"/>
      <c r="D40" s="163" t="s">
        <v>90</v>
      </c>
      <c r="E40" s="99"/>
      <c r="F40" s="100"/>
      <c r="G40" s="165">
        <f>H40+I40+M40</f>
        <v>0</v>
      </c>
      <c r="H40" s="190"/>
      <c r="I40" s="207">
        <f t="shared" si="2"/>
        <v>0</v>
      </c>
      <c r="J40" s="190"/>
      <c r="K40" s="190"/>
      <c r="L40" s="191"/>
      <c r="M40" s="205"/>
    </row>
    <row r="41" spans="1:13" ht="12.75" customHeight="1">
      <c r="A41" s="206">
        <v>25</v>
      </c>
      <c r="B41" s="100"/>
      <c r="C41" s="100"/>
      <c r="D41" s="163" t="s">
        <v>91</v>
      </c>
      <c r="E41" s="99"/>
      <c r="F41" s="100"/>
      <c r="G41" s="165">
        <f>H41+I41+M41</f>
        <v>0</v>
      </c>
      <c r="H41" s="190"/>
      <c r="I41" s="207">
        <f t="shared" si="2"/>
        <v>0</v>
      </c>
      <c r="J41" s="190"/>
      <c r="K41" s="190"/>
      <c r="L41" s="191"/>
      <c r="M41" s="205"/>
    </row>
    <row r="42" spans="1:13" ht="12.75" customHeight="1">
      <c r="A42" s="206">
        <v>26</v>
      </c>
      <c r="B42" s="100"/>
      <c r="C42" s="100"/>
      <c r="D42" s="163" t="s">
        <v>92</v>
      </c>
      <c r="E42" s="99"/>
      <c r="F42" s="100"/>
      <c r="G42" s="165">
        <f>H42+I42+M42</f>
        <v>0</v>
      </c>
      <c r="H42" s="190"/>
      <c r="I42" s="207">
        <f t="shared" si="2"/>
        <v>0</v>
      </c>
      <c r="J42" s="190"/>
      <c r="K42" s="190"/>
      <c r="L42" s="191"/>
      <c r="M42" s="205"/>
    </row>
    <row r="43" spans="1:13" ht="15" customHeight="1">
      <c r="A43" s="206">
        <v>27</v>
      </c>
      <c r="B43" s="100"/>
      <c r="C43" s="100"/>
      <c r="D43" s="163" t="s">
        <v>150</v>
      </c>
      <c r="E43" s="99" t="s">
        <v>24</v>
      </c>
      <c r="F43" s="100">
        <v>2005</v>
      </c>
      <c r="G43" s="165">
        <f>H43+I43+M43</f>
        <v>16000</v>
      </c>
      <c r="H43" s="190"/>
      <c r="I43" s="207">
        <f t="shared" si="2"/>
        <v>16000</v>
      </c>
      <c r="J43" s="190">
        <v>16000</v>
      </c>
      <c r="K43" s="190"/>
      <c r="L43" s="191"/>
      <c r="M43" s="205"/>
    </row>
    <row r="44" spans="1:13" ht="13.5" customHeight="1">
      <c r="A44" s="206">
        <v>28</v>
      </c>
      <c r="B44" s="100"/>
      <c r="C44" s="100"/>
      <c r="D44" s="163" t="s">
        <v>151</v>
      </c>
      <c r="E44" s="99"/>
      <c r="F44" s="100"/>
      <c r="G44" s="165">
        <f>SUM(I44:M44)</f>
        <v>0</v>
      </c>
      <c r="H44" s="190"/>
      <c r="I44" s="207">
        <f t="shared" si="2"/>
        <v>0</v>
      </c>
      <c r="J44" s="190"/>
      <c r="K44" s="190"/>
      <c r="L44" s="191"/>
      <c r="M44" s="205"/>
    </row>
    <row r="45" spans="1:13" ht="14.25" customHeight="1">
      <c r="A45" s="206">
        <v>29</v>
      </c>
      <c r="B45" s="100"/>
      <c r="C45" s="100"/>
      <c r="D45" s="163" t="s">
        <v>152</v>
      </c>
      <c r="E45" s="99"/>
      <c r="F45" s="100"/>
      <c r="G45" s="165">
        <f>SUM(I45:M45)</f>
        <v>0</v>
      </c>
      <c r="H45" s="190"/>
      <c r="I45" s="207">
        <f t="shared" si="2"/>
        <v>0</v>
      </c>
      <c r="J45" s="190"/>
      <c r="K45" s="190"/>
      <c r="L45" s="191"/>
      <c r="M45" s="205"/>
    </row>
    <row r="46" spans="1:13" ht="13.5" customHeight="1">
      <c r="A46" s="206">
        <v>30</v>
      </c>
      <c r="B46" s="100"/>
      <c r="C46" s="100"/>
      <c r="D46" s="163" t="s">
        <v>153</v>
      </c>
      <c r="E46" s="99"/>
      <c r="F46" s="100"/>
      <c r="G46" s="165"/>
      <c r="H46" s="190"/>
      <c r="I46" s="207">
        <f t="shared" si="2"/>
        <v>0</v>
      </c>
      <c r="J46" s="190"/>
      <c r="K46" s="190"/>
      <c r="L46" s="191"/>
      <c r="M46" s="205"/>
    </row>
    <row r="47" spans="1:13" ht="26.25" customHeight="1">
      <c r="A47" s="206">
        <v>31</v>
      </c>
      <c r="B47" s="100"/>
      <c r="C47" s="100"/>
      <c r="D47" s="163" t="s">
        <v>137</v>
      </c>
      <c r="E47" s="99" t="s">
        <v>119</v>
      </c>
      <c r="F47" s="100">
        <v>2005</v>
      </c>
      <c r="G47" s="165">
        <f>H47+I47+M47</f>
        <v>50000</v>
      </c>
      <c r="H47" s="190"/>
      <c r="I47" s="207">
        <f t="shared" si="2"/>
        <v>50000</v>
      </c>
      <c r="J47" s="190">
        <v>50000</v>
      </c>
      <c r="K47" s="176"/>
      <c r="L47" s="175"/>
      <c r="M47" s="202"/>
    </row>
    <row r="48" spans="1:13" ht="17.25" customHeight="1">
      <c r="A48" s="97">
        <v>32</v>
      </c>
      <c r="B48" s="98"/>
      <c r="C48" s="98"/>
      <c r="D48" s="152" t="s">
        <v>138</v>
      </c>
      <c r="E48" s="177" t="s">
        <v>119</v>
      </c>
      <c r="F48" s="98">
        <v>2005</v>
      </c>
      <c r="G48" s="164">
        <f>H48+I48+M48</f>
        <v>5000</v>
      </c>
      <c r="H48" s="178"/>
      <c r="I48" s="220">
        <f t="shared" si="2"/>
        <v>5000</v>
      </c>
      <c r="J48" s="176">
        <v>5000</v>
      </c>
      <c r="K48" s="176"/>
      <c r="L48" s="175"/>
      <c r="M48" s="202"/>
    </row>
    <row r="49" spans="1:13" ht="18" customHeight="1">
      <c r="A49" s="206"/>
      <c r="B49" s="100"/>
      <c r="C49" s="100"/>
      <c r="D49" s="306" t="s">
        <v>135</v>
      </c>
      <c r="E49" s="100"/>
      <c r="F49" s="100"/>
      <c r="G49" s="315">
        <f>H49+I49+M49</f>
        <v>55000</v>
      </c>
      <c r="H49" s="316"/>
      <c r="I49" s="317">
        <f t="shared" si="2"/>
        <v>55000</v>
      </c>
      <c r="J49" s="318">
        <f>SUM(J50:J51)</f>
        <v>55000</v>
      </c>
      <c r="K49" s="190"/>
      <c r="L49" s="191"/>
      <c r="M49" s="205"/>
    </row>
    <row r="50" spans="1:13" ht="12.75" customHeight="1">
      <c r="A50" s="161">
        <v>33</v>
      </c>
      <c r="B50" s="162"/>
      <c r="C50" s="162"/>
      <c r="D50" s="183" t="s">
        <v>40</v>
      </c>
      <c r="E50" s="441" t="s">
        <v>23</v>
      </c>
      <c r="F50" s="100">
        <v>2005</v>
      </c>
      <c r="G50" s="165">
        <f>H50+I50+M50</f>
        <v>40000</v>
      </c>
      <c r="H50" s="319"/>
      <c r="I50" s="207">
        <f t="shared" si="2"/>
        <v>40000</v>
      </c>
      <c r="J50" s="190">
        <v>40000</v>
      </c>
      <c r="K50" s="190"/>
      <c r="L50" s="191"/>
      <c r="M50" s="205"/>
    </row>
    <row r="51" spans="1:13" ht="15" customHeight="1" thickBot="1">
      <c r="A51" s="209">
        <v>34</v>
      </c>
      <c r="B51" s="303"/>
      <c r="C51" s="210"/>
      <c r="D51" s="216" t="s">
        <v>41</v>
      </c>
      <c r="E51" s="470"/>
      <c r="F51" s="210">
        <v>2005</v>
      </c>
      <c r="G51" s="219">
        <f>H51+I51+M51</f>
        <v>15000</v>
      </c>
      <c r="H51" s="278"/>
      <c r="I51" s="218">
        <f t="shared" si="2"/>
        <v>15000</v>
      </c>
      <c r="J51" s="279">
        <v>15000</v>
      </c>
      <c r="K51" s="279"/>
      <c r="L51" s="280"/>
      <c r="M51" s="281"/>
    </row>
    <row r="52" spans="1:13" ht="13.5" customHeight="1" thickBot="1">
      <c r="A52" s="222"/>
      <c r="B52" s="237">
        <v>700</v>
      </c>
      <c r="C52" s="256"/>
      <c r="D52" s="257" t="s">
        <v>31</v>
      </c>
      <c r="E52" s="265"/>
      <c r="F52" s="256"/>
      <c r="G52" s="258">
        <f>SUM(G53+G54)</f>
        <v>44801</v>
      </c>
      <c r="H52" s="261"/>
      <c r="I52" s="224">
        <f t="shared" si="2"/>
        <v>44801</v>
      </c>
      <c r="J52" s="273">
        <f>SUM(J53+J54)</f>
        <v>44801</v>
      </c>
      <c r="K52" s="250"/>
      <c r="L52" s="249"/>
      <c r="M52" s="251"/>
    </row>
    <row r="53" spans="1:13" ht="21.75" customHeight="1">
      <c r="A53" s="161">
        <v>35</v>
      </c>
      <c r="B53" s="242"/>
      <c r="C53" s="162">
        <v>70005</v>
      </c>
      <c r="D53" s="183" t="s">
        <v>42</v>
      </c>
      <c r="E53" s="162" t="s">
        <v>23</v>
      </c>
      <c r="F53" s="162">
        <v>2005</v>
      </c>
      <c r="G53" s="228">
        <f>H53+I53+M53</f>
        <v>30000</v>
      </c>
      <c r="H53" s="185"/>
      <c r="I53" s="194">
        <f t="shared" si="2"/>
        <v>30000</v>
      </c>
      <c r="J53" s="186">
        <v>30000</v>
      </c>
      <c r="K53" s="186"/>
      <c r="L53" s="187"/>
      <c r="M53" s="204"/>
    </row>
    <row r="54" spans="1:13" ht="20.25" customHeight="1" thickBot="1">
      <c r="A54" s="97">
        <v>36</v>
      </c>
      <c r="B54" s="252"/>
      <c r="C54" s="98"/>
      <c r="D54" s="152" t="s">
        <v>125</v>
      </c>
      <c r="E54" s="98"/>
      <c r="F54" s="98">
        <v>2005</v>
      </c>
      <c r="G54" s="164">
        <f>H54+I54+M54</f>
        <v>14801</v>
      </c>
      <c r="H54" s="178"/>
      <c r="I54" s="220">
        <f t="shared" si="2"/>
        <v>14801</v>
      </c>
      <c r="J54" s="176">
        <v>14801</v>
      </c>
      <c r="K54" s="176"/>
      <c r="L54" s="175"/>
      <c r="M54" s="202"/>
    </row>
    <row r="55" spans="1:13" ht="16.5" customHeight="1" thickBot="1">
      <c r="A55" s="222"/>
      <c r="B55" s="256">
        <v>710</v>
      </c>
      <c r="C55" s="256"/>
      <c r="D55" s="257" t="s">
        <v>43</v>
      </c>
      <c r="E55" s="265"/>
      <c r="F55" s="256"/>
      <c r="G55" s="258">
        <f>SUM(G56)</f>
        <v>7000</v>
      </c>
      <c r="H55" s="261"/>
      <c r="I55" s="262">
        <f>SUM(I56)</f>
        <v>7000</v>
      </c>
      <c r="J55" s="259">
        <f>SUM(J56)</f>
        <v>0</v>
      </c>
      <c r="K55" s="259">
        <f>SUM(K56)</f>
        <v>7000</v>
      </c>
      <c r="L55" s="259">
        <f>SUM(L56)</f>
        <v>0</v>
      </c>
      <c r="M55" s="274">
        <f>SUM(M56)</f>
        <v>0</v>
      </c>
    </row>
    <row r="56" spans="1:13" ht="12.75" customHeight="1" thickBot="1">
      <c r="A56" s="214">
        <v>37</v>
      </c>
      <c r="B56" s="266"/>
      <c r="C56" s="215">
        <v>71015</v>
      </c>
      <c r="D56" s="267" t="s">
        <v>44</v>
      </c>
      <c r="E56" s="268" t="s">
        <v>45</v>
      </c>
      <c r="F56" s="215">
        <v>2005</v>
      </c>
      <c r="G56" s="269">
        <f>H56+I56+M56</f>
        <v>7000</v>
      </c>
      <c r="H56" s="270"/>
      <c r="I56" s="271">
        <f t="shared" si="2"/>
        <v>7000</v>
      </c>
      <c r="J56" s="272"/>
      <c r="K56" s="181">
        <v>7000</v>
      </c>
      <c r="L56" s="182"/>
      <c r="M56" s="203"/>
    </row>
    <row r="57" spans="1:13" ht="14.25" customHeight="1" thickBot="1">
      <c r="A57" s="222"/>
      <c r="B57" s="237">
        <v>750</v>
      </c>
      <c r="C57" s="256"/>
      <c r="D57" s="257" t="s">
        <v>32</v>
      </c>
      <c r="E57" s="265"/>
      <c r="F57" s="256"/>
      <c r="G57" s="258">
        <f>SUM(G58:G58)</f>
        <v>144467</v>
      </c>
      <c r="H57" s="259">
        <f>SUM(H58:H58)</f>
        <v>0</v>
      </c>
      <c r="I57" s="262">
        <f t="shared" si="2"/>
        <v>144467</v>
      </c>
      <c r="J57" s="259">
        <f>SUM(J58:J58)</f>
        <v>144467</v>
      </c>
      <c r="K57" s="276"/>
      <c r="L57" s="275"/>
      <c r="M57" s="277">
        <f>SUM(M58:M58)</f>
        <v>0</v>
      </c>
    </row>
    <row r="58" spans="1:13" ht="14.25" customHeight="1">
      <c r="A58" s="290"/>
      <c r="B58" s="291"/>
      <c r="C58" s="283">
        <v>75020</v>
      </c>
      <c r="D58" s="282" t="s">
        <v>33</v>
      </c>
      <c r="E58" s="283" t="s">
        <v>94</v>
      </c>
      <c r="F58" s="283">
        <v>2005</v>
      </c>
      <c r="G58" s="284">
        <f>H58+I58+M58</f>
        <v>144467</v>
      </c>
      <c r="H58" s="285"/>
      <c r="I58" s="286">
        <f t="shared" si="2"/>
        <v>144467</v>
      </c>
      <c r="J58" s="287">
        <f>SUM(J59:J64)</f>
        <v>144467</v>
      </c>
      <c r="K58" s="287"/>
      <c r="L58" s="288"/>
      <c r="M58" s="289"/>
    </row>
    <row r="59" spans="1:13" ht="12.75" customHeight="1">
      <c r="A59" s="206">
        <v>38</v>
      </c>
      <c r="B59" s="236"/>
      <c r="C59" s="100"/>
      <c r="D59" s="163" t="s">
        <v>102</v>
      </c>
      <c r="E59" s="100" t="s">
        <v>93</v>
      </c>
      <c r="F59" s="100"/>
      <c r="G59" s="165">
        <f>H59+I59+M59</f>
        <v>104926</v>
      </c>
      <c r="H59" s="190"/>
      <c r="I59" s="207">
        <f t="shared" si="2"/>
        <v>104926</v>
      </c>
      <c r="J59" s="190">
        <v>104926</v>
      </c>
      <c r="K59" s="190"/>
      <c r="L59" s="191"/>
      <c r="M59" s="205"/>
    </row>
    <row r="60" spans="1:13" ht="22.5" customHeight="1">
      <c r="A60" s="206"/>
      <c r="B60" s="236"/>
      <c r="C60" s="100"/>
      <c r="D60" s="163" t="s">
        <v>103</v>
      </c>
      <c r="E60" s="100"/>
      <c r="F60" s="100"/>
      <c r="G60" s="165"/>
      <c r="H60" s="190"/>
      <c r="I60" s="207"/>
      <c r="J60" s="190"/>
      <c r="K60" s="190"/>
      <c r="L60" s="191"/>
      <c r="M60" s="205"/>
    </row>
    <row r="61" spans="1:13" ht="13.5" customHeight="1">
      <c r="A61" s="206"/>
      <c r="B61" s="236"/>
      <c r="C61" s="100"/>
      <c r="D61" s="163" t="s">
        <v>100</v>
      </c>
      <c r="E61" s="100"/>
      <c r="F61" s="100"/>
      <c r="G61" s="165"/>
      <c r="H61" s="190"/>
      <c r="I61" s="207">
        <f t="shared" si="2"/>
        <v>0</v>
      </c>
      <c r="J61" s="190"/>
      <c r="K61" s="190"/>
      <c r="L61" s="191"/>
      <c r="M61" s="205"/>
    </row>
    <row r="62" spans="1:13" ht="13.5" customHeight="1">
      <c r="A62" s="206"/>
      <c r="B62" s="236"/>
      <c r="C62" s="100"/>
      <c r="D62" s="163" t="s">
        <v>101</v>
      </c>
      <c r="E62" s="100"/>
      <c r="F62" s="100"/>
      <c r="G62" s="165"/>
      <c r="H62" s="190"/>
      <c r="I62" s="207">
        <f t="shared" si="2"/>
        <v>0</v>
      </c>
      <c r="J62" s="190"/>
      <c r="K62" s="190"/>
      <c r="L62" s="191"/>
      <c r="M62" s="205"/>
    </row>
    <row r="63" spans="1:13" ht="13.5" customHeight="1">
      <c r="A63" s="206">
        <v>39</v>
      </c>
      <c r="B63" s="236"/>
      <c r="C63" s="100"/>
      <c r="D63" s="163" t="s">
        <v>35</v>
      </c>
      <c r="E63" s="100"/>
      <c r="F63" s="100"/>
      <c r="G63" s="165">
        <f>H63+I63+M63</f>
        <v>39541</v>
      </c>
      <c r="H63" s="190"/>
      <c r="I63" s="207">
        <v>39541</v>
      </c>
      <c r="J63" s="190">
        <v>39541</v>
      </c>
      <c r="K63" s="190"/>
      <c r="L63" s="191"/>
      <c r="M63" s="205"/>
    </row>
    <row r="64" spans="1:13" ht="21.75" customHeight="1" thickBot="1">
      <c r="A64" s="97"/>
      <c r="B64" s="252"/>
      <c r="C64" s="98"/>
      <c r="D64" s="152" t="s">
        <v>126</v>
      </c>
      <c r="E64" s="98"/>
      <c r="F64" s="98"/>
      <c r="G64" s="164"/>
      <c r="H64" s="176"/>
      <c r="I64" s="220">
        <f t="shared" si="2"/>
        <v>0</v>
      </c>
      <c r="J64" s="176"/>
      <c r="K64" s="176"/>
      <c r="L64" s="175"/>
      <c r="M64" s="202"/>
    </row>
    <row r="65" spans="1:13" ht="12" customHeight="1" thickBot="1">
      <c r="A65" s="222"/>
      <c r="B65" s="237">
        <v>754</v>
      </c>
      <c r="C65" s="223"/>
      <c r="D65" s="257" t="s">
        <v>37</v>
      </c>
      <c r="E65" s="223"/>
      <c r="F65" s="223"/>
      <c r="G65" s="258">
        <f aca="true" t="shared" si="5" ref="G65:L65">SUM(G66)</f>
        <v>300000</v>
      </c>
      <c r="H65" s="259">
        <f t="shared" si="5"/>
        <v>0</v>
      </c>
      <c r="I65" s="262">
        <f>SUM(J65:L65)</f>
        <v>300000</v>
      </c>
      <c r="J65" s="259">
        <f t="shared" si="5"/>
        <v>0</v>
      </c>
      <c r="K65" s="259">
        <f t="shared" si="5"/>
        <v>0</v>
      </c>
      <c r="L65" s="259">
        <f t="shared" si="5"/>
        <v>300000</v>
      </c>
      <c r="M65" s="251"/>
    </row>
    <row r="66" spans="1:13" ht="21" customHeight="1" thickBot="1">
      <c r="A66" s="150">
        <v>40</v>
      </c>
      <c r="B66" s="151"/>
      <c r="C66" s="151">
        <v>75411</v>
      </c>
      <c r="D66" s="179" t="s">
        <v>46</v>
      </c>
      <c r="E66" s="151" t="s">
        <v>26</v>
      </c>
      <c r="F66" s="151">
        <v>2005</v>
      </c>
      <c r="G66" s="212">
        <f>H66+I66+M66</f>
        <v>300000</v>
      </c>
      <c r="H66" s="181"/>
      <c r="I66" s="221">
        <f t="shared" si="2"/>
        <v>300000</v>
      </c>
      <c r="J66" s="181"/>
      <c r="K66" s="181"/>
      <c r="L66" s="181">
        <v>300000</v>
      </c>
      <c r="M66" s="203"/>
    </row>
    <row r="67" spans="1:13" ht="12" customHeight="1" thickBot="1">
      <c r="A67" s="222"/>
      <c r="B67" s="237">
        <v>801</v>
      </c>
      <c r="C67" s="256"/>
      <c r="D67" s="257" t="s">
        <v>13</v>
      </c>
      <c r="E67" s="256"/>
      <c r="F67" s="256"/>
      <c r="G67" s="258">
        <f>SUM(G68+G71)</f>
        <v>2401421</v>
      </c>
      <c r="H67" s="258">
        <f>SUM(H68+H71)</f>
        <v>1196902</v>
      </c>
      <c r="I67" s="258">
        <f>SUM(J67:L67)</f>
        <v>1195569</v>
      </c>
      <c r="J67" s="258">
        <f>SUM(J68+J71)</f>
        <v>16529</v>
      </c>
      <c r="K67" s="258">
        <f>SUM(K68)</f>
        <v>200000</v>
      </c>
      <c r="L67" s="259">
        <f>SUM(L68)</f>
        <v>979040</v>
      </c>
      <c r="M67" s="274">
        <f>SUM(M68)</f>
        <v>0</v>
      </c>
    </row>
    <row r="68" spans="1:13" ht="21">
      <c r="A68" s="465">
        <v>41</v>
      </c>
      <c r="B68" s="467"/>
      <c r="C68" s="468">
        <v>80120</v>
      </c>
      <c r="D68" s="183" t="s">
        <v>27</v>
      </c>
      <c r="E68" s="162" t="s">
        <v>23</v>
      </c>
      <c r="F68" s="162" t="s">
        <v>28</v>
      </c>
      <c r="G68" s="228">
        <f>H68+I68+M68</f>
        <v>2375942</v>
      </c>
      <c r="H68" s="185">
        <v>1196902</v>
      </c>
      <c r="I68" s="194">
        <f t="shared" si="2"/>
        <v>1179040</v>
      </c>
      <c r="J68" s="195"/>
      <c r="K68" s="186">
        <v>200000</v>
      </c>
      <c r="L68" s="186">
        <v>979040</v>
      </c>
      <c r="M68" s="204"/>
    </row>
    <row r="69" spans="1:13" ht="12.75" customHeight="1">
      <c r="A69" s="466"/>
      <c r="B69" s="468"/>
      <c r="C69" s="469"/>
      <c r="D69" s="152" t="s">
        <v>29</v>
      </c>
      <c r="E69" s="192"/>
      <c r="F69" s="98"/>
      <c r="G69" s="164">
        <v>2217625</v>
      </c>
      <c r="H69" s="178"/>
      <c r="I69" s="220">
        <f t="shared" si="2"/>
        <v>0</v>
      </c>
      <c r="J69" s="193"/>
      <c r="K69" s="176"/>
      <c r="L69" s="176"/>
      <c r="M69" s="202"/>
    </row>
    <row r="70" spans="1:13" ht="16.5" customHeight="1">
      <c r="A70" s="150"/>
      <c r="B70" s="98"/>
      <c r="C70" s="98"/>
      <c r="D70" s="152" t="s">
        <v>30</v>
      </c>
      <c r="E70" s="264"/>
      <c r="F70" s="233"/>
      <c r="G70" s="164">
        <v>158317</v>
      </c>
      <c r="H70" s="178"/>
      <c r="I70" s="220">
        <f t="shared" si="2"/>
        <v>0</v>
      </c>
      <c r="J70" s="193"/>
      <c r="K70" s="176"/>
      <c r="L70" s="176"/>
      <c r="M70" s="202"/>
    </row>
    <row r="71" spans="1:13" ht="21.75" customHeight="1" thickBot="1">
      <c r="A71" s="150">
        <v>42</v>
      </c>
      <c r="B71" s="243"/>
      <c r="C71" s="210">
        <v>80140</v>
      </c>
      <c r="D71" s="216" t="s">
        <v>147</v>
      </c>
      <c r="E71" s="299"/>
      <c r="F71" s="300"/>
      <c r="G71" s="219">
        <v>25479</v>
      </c>
      <c r="H71" s="278"/>
      <c r="I71" s="218"/>
      <c r="J71" s="301">
        <v>16529</v>
      </c>
      <c r="K71" s="279"/>
      <c r="L71" s="279"/>
      <c r="M71" s="281"/>
    </row>
    <row r="72" spans="1:13" ht="16.5" customHeight="1" thickBot="1">
      <c r="A72" s="222"/>
      <c r="B72" s="237">
        <v>851</v>
      </c>
      <c r="C72" s="223"/>
      <c r="D72" s="257" t="s">
        <v>120</v>
      </c>
      <c r="E72" s="349"/>
      <c r="F72" s="260"/>
      <c r="G72" s="258">
        <f>SUM(G73)</f>
        <v>215000</v>
      </c>
      <c r="H72" s="350"/>
      <c r="I72" s="262">
        <f>SUM(I73)</f>
        <v>215000</v>
      </c>
      <c r="J72" s="263">
        <f>SUM(J73)</f>
        <v>165000</v>
      </c>
      <c r="K72" s="263">
        <f>SUM(K73)</f>
        <v>50000</v>
      </c>
      <c r="L72" s="250"/>
      <c r="M72" s="251"/>
    </row>
    <row r="73" spans="1:13" ht="32.25" customHeight="1" thickBot="1">
      <c r="A73" s="214">
        <v>43</v>
      </c>
      <c r="B73" s="241"/>
      <c r="C73" s="215">
        <v>85111</v>
      </c>
      <c r="D73" s="267" t="s">
        <v>143</v>
      </c>
      <c r="E73" s="345" t="s">
        <v>121</v>
      </c>
      <c r="F73" s="346">
        <v>2005</v>
      </c>
      <c r="G73" s="165">
        <f>H73+I73+M73</f>
        <v>215000</v>
      </c>
      <c r="H73" s="270"/>
      <c r="I73" s="194">
        <f t="shared" si="2"/>
        <v>215000</v>
      </c>
      <c r="J73" s="347">
        <v>165000</v>
      </c>
      <c r="K73" s="272">
        <v>50000</v>
      </c>
      <c r="L73" s="272"/>
      <c r="M73" s="348"/>
    </row>
    <row r="74" spans="1:13" ht="12.75" customHeight="1" thickBot="1">
      <c r="A74" s="222"/>
      <c r="B74" s="237">
        <v>852</v>
      </c>
      <c r="C74" s="223"/>
      <c r="D74" s="257" t="s">
        <v>84</v>
      </c>
      <c r="E74" s="223"/>
      <c r="F74" s="260"/>
      <c r="G74" s="258">
        <f>H74+I74+M74</f>
        <v>550203</v>
      </c>
      <c r="H74" s="261"/>
      <c r="I74" s="262">
        <f t="shared" si="2"/>
        <v>18600</v>
      </c>
      <c r="J74" s="263">
        <f>SUM(J76)</f>
        <v>8600</v>
      </c>
      <c r="K74" s="273">
        <v>10000</v>
      </c>
      <c r="L74" s="250"/>
      <c r="M74" s="362">
        <f>M75+M76</f>
        <v>531603</v>
      </c>
    </row>
    <row r="75" spans="1:13" ht="21.75" customHeight="1">
      <c r="A75" s="150">
        <v>44</v>
      </c>
      <c r="B75" s="238"/>
      <c r="C75" s="151">
        <v>85202</v>
      </c>
      <c r="D75" s="179" t="s">
        <v>189</v>
      </c>
      <c r="E75" s="151" t="s">
        <v>190</v>
      </c>
      <c r="F75" s="253">
        <v>2006</v>
      </c>
      <c r="G75" s="165">
        <f>H75+I75+M75</f>
        <v>541603</v>
      </c>
      <c r="H75" s="360"/>
      <c r="I75" s="194">
        <f t="shared" si="2"/>
        <v>10000</v>
      </c>
      <c r="J75" s="361"/>
      <c r="K75" s="181">
        <v>10000</v>
      </c>
      <c r="L75" s="181"/>
      <c r="M75" s="203">
        <v>531603</v>
      </c>
    </row>
    <row r="76" spans="1:13" ht="13.5" customHeight="1">
      <c r="A76" s="150"/>
      <c r="B76" s="243"/>
      <c r="C76" s="364">
        <v>85218</v>
      </c>
      <c r="D76" s="163" t="s">
        <v>104</v>
      </c>
      <c r="E76" s="469" t="s">
        <v>105</v>
      </c>
      <c r="F76" s="233">
        <v>2005</v>
      </c>
      <c r="G76" s="164">
        <f>H76+I76+M76</f>
        <v>8600</v>
      </c>
      <c r="H76" s="178"/>
      <c r="I76" s="220">
        <f t="shared" si="2"/>
        <v>8600</v>
      </c>
      <c r="J76" s="193">
        <v>8600</v>
      </c>
      <c r="K76" s="176"/>
      <c r="L76" s="176"/>
      <c r="M76" s="202"/>
    </row>
    <row r="77" spans="1:13" ht="15" customHeight="1" thickBot="1">
      <c r="A77" s="97">
        <v>45</v>
      </c>
      <c r="B77" s="252"/>
      <c r="C77" s="151"/>
      <c r="D77" s="179" t="s">
        <v>122</v>
      </c>
      <c r="E77" s="467"/>
      <c r="F77" s="253"/>
      <c r="G77" s="212">
        <f>H77+I77+M77</f>
        <v>0</v>
      </c>
      <c r="H77" s="180"/>
      <c r="I77" s="221">
        <f t="shared" si="2"/>
        <v>0</v>
      </c>
      <c r="J77" s="254"/>
      <c r="K77" s="181"/>
      <c r="L77" s="181"/>
      <c r="M77" s="203"/>
    </row>
    <row r="78" spans="1:13" ht="12.75" customHeight="1" thickBot="1">
      <c r="A78" s="222"/>
      <c r="B78" s="237">
        <v>853</v>
      </c>
      <c r="C78" s="256"/>
      <c r="D78" s="257" t="s">
        <v>34</v>
      </c>
      <c r="E78" s="256"/>
      <c r="F78" s="256"/>
      <c r="G78" s="258">
        <f>SUM(G79:G80)</f>
        <v>50000</v>
      </c>
      <c r="H78" s="259">
        <f aca="true" t="shared" si="6" ref="H78:M78">SUM(H79:H80)</f>
        <v>0</v>
      </c>
      <c r="I78" s="259">
        <f t="shared" si="6"/>
        <v>50000</v>
      </c>
      <c r="J78" s="259">
        <f t="shared" si="6"/>
        <v>30000</v>
      </c>
      <c r="K78" s="259">
        <f t="shared" si="6"/>
        <v>20000</v>
      </c>
      <c r="L78" s="259">
        <f t="shared" si="6"/>
        <v>0</v>
      </c>
      <c r="M78" s="274">
        <f t="shared" si="6"/>
        <v>0</v>
      </c>
    </row>
    <row r="79" spans="1:13" ht="20.25" customHeight="1">
      <c r="A79" s="161">
        <v>46</v>
      </c>
      <c r="B79" s="239"/>
      <c r="C79" s="162">
        <v>85333</v>
      </c>
      <c r="D79" s="183" t="s">
        <v>47</v>
      </c>
      <c r="E79" s="471" t="s">
        <v>48</v>
      </c>
      <c r="F79" s="162">
        <v>2005</v>
      </c>
      <c r="G79" s="228">
        <f>H79+I79+M79</f>
        <v>44300</v>
      </c>
      <c r="H79" s="255"/>
      <c r="I79" s="194">
        <f t="shared" si="2"/>
        <v>44300</v>
      </c>
      <c r="J79" s="189">
        <v>24300</v>
      </c>
      <c r="K79" s="228">
        <v>20000</v>
      </c>
      <c r="L79" s="189"/>
      <c r="M79" s="229"/>
    </row>
    <row r="80" spans="1:13" ht="12" customHeight="1" thickBot="1">
      <c r="A80" s="150">
        <v>47</v>
      </c>
      <c r="B80" s="238"/>
      <c r="C80" s="354"/>
      <c r="D80" s="152" t="s">
        <v>123</v>
      </c>
      <c r="E80" s="471"/>
      <c r="F80" s="98"/>
      <c r="G80" s="164">
        <f>H80+I80+M80</f>
        <v>5700</v>
      </c>
      <c r="H80" s="230"/>
      <c r="I80" s="220">
        <f t="shared" si="2"/>
        <v>5700</v>
      </c>
      <c r="J80" s="154">
        <v>5700</v>
      </c>
      <c r="K80" s="208"/>
      <c r="L80" s="154"/>
      <c r="M80" s="155"/>
    </row>
    <row r="81" spans="1:13" ht="12" customHeight="1" thickBot="1">
      <c r="A81" s="222"/>
      <c r="B81" s="256">
        <v>854</v>
      </c>
      <c r="C81" s="223"/>
      <c r="D81" s="265" t="s">
        <v>83</v>
      </c>
      <c r="E81" s="331"/>
      <c r="F81" s="223"/>
      <c r="G81" s="258">
        <f>H81+I81+M81</f>
        <v>180000</v>
      </c>
      <c r="H81" s="359"/>
      <c r="I81" s="262">
        <f t="shared" si="2"/>
        <v>15000</v>
      </c>
      <c r="J81" s="259">
        <f>SUM(J82)</f>
        <v>15000</v>
      </c>
      <c r="K81" s="259">
        <f>SUM(K82)</f>
        <v>0</v>
      </c>
      <c r="L81" s="259">
        <f>SUM(L82)</f>
        <v>0</v>
      </c>
      <c r="M81" s="274">
        <f>SUM(M82)</f>
        <v>165000</v>
      </c>
    </row>
    <row r="82" spans="1:13" ht="32.25" customHeight="1">
      <c r="A82" s="161">
        <v>48</v>
      </c>
      <c r="B82" s="356"/>
      <c r="C82" s="162">
        <v>85403</v>
      </c>
      <c r="D82" s="183" t="s">
        <v>186</v>
      </c>
      <c r="E82" s="162" t="s">
        <v>187</v>
      </c>
      <c r="F82" s="162" t="s">
        <v>188</v>
      </c>
      <c r="G82" s="228">
        <f>H82+I82+M82</f>
        <v>180000</v>
      </c>
      <c r="H82" s="357"/>
      <c r="I82" s="194">
        <f t="shared" si="2"/>
        <v>15000</v>
      </c>
      <c r="J82" s="188">
        <v>15000</v>
      </c>
      <c r="K82" s="358"/>
      <c r="L82" s="188"/>
      <c r="M82" s="213">
        <v>165000</v>
      </c>
    </row>
    <row r="83" spans="1:13" ht="12" customHeight="1">
      <c r="A83" s="206"/>
      <c r="B83" s="352"/>
      <c r="C83" s="100"/>
      <c r="D83" s="163"/>
      <c r="E83" s="100"/>
      <c r="F83" s="100"/>
      <c r="G83" s="164"/>
      <c r="H83" s="230"/>
      <c r="I83" s="220"/>
      <c r="J83" s="154"/>
      <c r="K83" s="208"/>
      <c r="L83" s="154"/>
      <c r="M83" s="155"/>
    </row>
    <row r="84" spans="1:13" ht="11.25" thickBot="1">
      <c r="A84" s="472" t="s">
        <v>49</v>
      </c>
      <c r="B84" s="473"/>
      <c r="C84" s="473"/>
      <c r="D84" s="473"/>
      <c r="E84" s="473"/>
      <c r="F84" s="474"/>
      <c r="G84" s="244">
        <f aca="true" t="shared" si="7" ref="G84:M84">SUM(G14+G57+G67+G78+G55+G52+G65+G72+G74+G12+G81)</f>
        <v>8398018</v>
      </c>
      <c r="H84" s="244">
        <f t="shared" si="7"/>
        <v>1383902</v>
      </c>
      <c r="I84" s="244">
        <f t="shared" si="7"/>
        <v>4619438</v>
      </c>
      <c r="J84" s="244">
        <f t="shared" si="7"/>
        <v>807224</v>
      </c>
      <c r="K84" s="244">
        <f t="shared" si="7"/>
        <v>2001775</v>
      </c>
      <c r="L84" s="244">
        <f t="shared" si="7"/>
        <v>1810439</v>
      </c>
      <c r="M84" s="363">
        <f t="shared" si="7"/>
        <v>2385728</v>
      </c>
    </row>
    <row r="85" ht="10.5" thickTop="1"/>
    <row r="86" spans="1:8" ht="9.75">
      <c r="A86" s="475" t="s">
        <v>162</v>
      </c>
      <c r="B86" s="475"/>
      <c r="C86" s="475"/>
      <c r="D86" s="475"/>
      <c r="E86" s="475"/>
      <c r="F86" s="200"/>
      <c r="G86" s="247"/>
      <c r="H86" s="200"/>
    </row>
    <row r="87" spans="1:8" ht="9.75">
      <c r="A87" s="475"/>
      <c r="B87" s="475"/>
      <c r="C87" s="475"/>
      <c r="D87" s="475"/>
      <c r="E87" s="200"/>
      <c r="F87" s="200"/>
      <c r="G87" s="247"/>
      <c r="H87" s="200"/>
    </row>
    <row r="88" spans="1:8" ht="9.75">
      <c r="A88" s="475"/>
      <c r="B88" s="475"/>
      <c r="C88" s="475"/>
      <c r="D88" s="475"/>
      <c r="E88" s="475"/>
      <c r="F88" s="475"/>
      <c r="G88" s="475"/>
      <c r="H88" s="200"/>
    </row>
    <row r="89" spans="1:8" ht="9.75">
      <c r="A89" s="475"/>
      <c r="B89" s="475"/>
      <c r="C89" s="475"/>
      <c r="D89" s="475"/>
      <c r="E89" s="475"/>
      <c r="F89" s="475"/>
      <c r="G89" s="475"/>
      <c r="H89" s="200"/>
    </row>
    <row r="90" spans="1:8" ht="9.75">
      <c r="A90" s="248"/>
      <c r="B90" s="201"/>
      <c r="C90" s="201"/>
      <c r="D90" s="199"/>
      <c r="E90" s="201"/>
      <c r="F90" s="201"/>
      <c r="G90" s="247"/>
      <c r="H90" s="200"/>
    </row>
    <row r="91" spans="1:8" ht="9.75">
      <c r="A91" s="475"/>
      <c r="B91" s="475"/>
      <c r="C91" s="475"/>
      <c r="D91" s="475"/>
      <c r="E91" s="200"/>
      <c r="F91" s="200"/>
      <c r="G91" s="247"/>
      <c r="H91" s="200"/>
    </row>
    <row r="92" spans="1:8" ht="9.75">
      <c r="A92" s="476"/>
      <c r="B92" s="476"/>
      <c r="C92" s="476"/>
      <c r="D92" s="476"/>
      <c r="E92" s="476"/>
      <c r="F92" s="200"/>
      <c r="G92" s="247"/>
      <c r="H92" s="200"/>
    </row>
    <row r="93" spans="1:8" ht="9.75">
      <c r="A93" s="476"/>
      <c r="B93" s="476"/>
      <c r="C93" s="476"/>
      <c r="D93" s="476"/>
      <c r="E93" s="476"/>
      <c r="F93" s="200"/>
      <c r="G93" s="247"/>
      <c r="H93" s="200"/>
    </row>
    <row r="94" spans="1:8" ht="9.75">
      <c r="A94" s="475"/>
      <c r="B94" s="475"/>
      <c r="C94" s="475"/>
      <c r="D94" s="475"/>
      <c r="E94" s="475"/>
      <c r="F94" s="200"/>
      <c r="G94" s="247"/>
      <c r="H94" s="200"/>
    </row>
    <row r="95" spans="1:8" ht="9.75">
      <c r="A95" s="476"/>
      <c r="B95" s="476"/>
      <c r="C95" s="476"/>
      <c r="D95" s="476"/>
      <c r="E95" s="199"/>
      <c r="F95" s="200"/>
      <c r="G95" s="247"/>
      <c r="H95" s="200"/>
    </row>
    <row r="96" spans="1:8" ht="9.75">
      <c r="A96" s="475"/>
      <c r="B96" s="475"/>
      <c r="C96" s="475"/>
      <c r="D96" s="475"/>
      <c r="E96" s="475"/>
      <c r="F96" s="200"/>
      <c r="G96" s="247"/>
      <c r="H96" s="200"/>
    </row>
  </sheetData>
  <mergeCells count="40">
    <mergeCell ref="A96:E96"/>
    <mergeCell ref="A92:E92"/>
    <mergeCell ref="A93:E93"/>
    <mergeCell ref="A94:E94"/>
    <mergeCell ref="A95:D95"/>
    <mergeCell ref="A87:D87"/>
    <mergeCell ref="A88:G88"/>
    <mergeCell ref="A89:G89"/>
    <mergeCell ref="A91:D91"/>
    <mergeCell ref="E76:E77"/>
    <mergeCell ref="E79:E80"/>
    <mergeCell ref="A84:F84"/>
    <mergeCell ref="A86:E86"/>
    <mergeCell ref="A68:A69"/>
    <mergeCell ref="B68:B69"/>
    <mergeCell ref="C68:C69"/>
    <mergeCell ref="E50:E51"/>
    <mergeCell ref="H7:H11"/>
    <mergeCell ref="I7:M8"/>
    <mergeCell ref="I9:L9"/>
    <mergeCell ref="M9:M11"/>
    <mergeCell ref="I10:I11"/>
    <mergeCell ref="J10:J11"/>
    <mergeCell ref="K10:K11"/>
    <mergeCell ref="L10:L11"/>
    <mergeCell ref="E4:I4"/>
    <mergeCell ref="J4:M4"/>
    <mergeCell ref="A6:M6"/>
    <mergeCell ref="A7:A11"/>
    <mergeCell ref="B7:B11"/>
    <mergeCell ref="C7:C11"/>
    <mergeCell ref="D7:D11"/>
    <mergeCell ref="E7:E11"/>
    <mergeCell ref="F7:F11"/>
    <mergeCell ref="G7:G11"/>
    <mergeCell ref="J1:M1"/>
    <mergeCell ref="E2:I2"/>
    <mergeCell ref="J2:M2"/>
    <mergeCell ref="E3:I3"/>
    <mergeCell ref="J3:M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Wyszkowie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Agnieszka</cp:lastModifiedBy>
  <cp:lastPrinted>2005-08-01T08:43:39Z</cp:lastPrinted>
  <dcterms:created xsi:type="dcterms:W3CDTF">2004-06-08T09:19:26Z</dcterms:created>
  <dcterms:modified xsi:type="dcterms:W3CDTF">2005-08-03T06:47:32Z</dcterms:modified>
  <cp:category/>
  <cp:version/>
  <cp:contentType/>
  <cp:contentStatus/>
</cp:coreProperties>
</file>