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1880" windowHeight="6690" activeTab="4"/>
  </bookViews>
  <sheets>
    <sheet name="fundusze str" sheetId="1" r:id="rId1"/>
    <sheet name="PFOŚ" sheetId="2" r:id="rId2"/>
    <sheet name="nadwyżka" sheetId="3" r:id="rId3"/>
    <sheet name="prognoza" sheetId="4" r:id="rId4"/>
    <sheet name="zał 1" sheetId="5" r:id="rId5"/>
    <sheet name="zał nr 2" sheetId="6" r:id="rId6"/>
  </sheets>
  <definedNames>
    <definedName name="_xlnm.Print_Titles" localSheetId="0">'fundusze str'!$6:$7</definedName>
    <definedName name="_xlnm.Print_Titles" localSheetId="4">'zał 1'!$7:$8</definedName>
  </definedNames>
  <calcPr fullCalcOnLoad="1"/>
</workbook>
</file>

<file path=xl/sharedStrings.xml><?xml version="1.0" encoding="utf-8"?>
<sst xmlns="http://schemas.openxmlformats.org/spreadsheetml/2006/main" count="531" uniqueCount="382">
  <si>
    <t>Część oświatowa subwencji ogólnej dla jst</t>
  </si>
  <si>
    <t>lata następne</t>
  </si>
  <si>
    <t>BS Wyszków</t>
  </si>
  <si>
    <t>Obsługa odsetek/dyskonta</t>
  </si>
  <si>
    <t>I</t>
  </si>
  <si>
    <t>Załącznik 1</t>
  </si>
  <si>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</si>
  <si>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</si>
  <si>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</si>
  <si>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</si>
  <si>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</si>
  <si>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</si>
  <si>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</si>
  <si>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</si>
  <si>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</si>
  <si>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Różne rozliczenia</t>
  </si>
  <si>
    <t>Oświata i wychowanie</t>
  </si>
  <si>
    <t>Ogółem</t>
  </si>
  <si>
    <t>Uzasadnienie</t>
  </si>
  <si>
    <t>Transport i łączność</t>
  </si>
  <si>
    <t>758</t>
  </si>
  <si>
    <t>6050</t>
  </si>
  <si>
    <t>zmniejszenia</t>
  </si>
  <si>
    <t>Lp.</t>
  </si>
  <si>
    <t>Nazwa Programu inwestycyjnego</t>
  </si>
  <si>
    <t>Jednostka organizacyjna realizująca program lub koordynująca wykonanie programu</t>
  </si>
  <si>
    <t>Okres realizacji programu</t>
  </si>
  <si>
    <t>Nakłady inwest. poniesione w latach ubiegłych</t>
  </si>
  <si>
    <t>Wysokość wydatków w latach</t>
  </si>
  <si>
    <t>Starostwo Powiatowe w Wyszkowie</t>
  </si>
  <si>
    <t>Gmina Brańszczyk</t>
  </si>
  <si>
    <t>Gmina Rząśnik</t>
  </si>
  <si>
    <t>Komenda Powiatowa PSP w Wyszkowie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</si>
  <si>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</si>
  <si>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</si>
  <si>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</si>
  <si>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</si>
  <si>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700</t>
  </si>
  <si>
    <t>Gospodarka mieszkaniowa</t>
  </si>
  <si>
    <t>70005</t>
  </si>
  <si>
    <t>Gospodarka gruntami i nieruchomościami</t>
  </si>
  <si>
    <t>0750</t>
  </si>
  <si>
    <t>Administracja publiczna</t>
  </si>
  <si>
    <t>Starostwa powiatowe</t>
  </si>
  <si>
    <t>Pozostałe zadania w zakresie polityki społecznej</t>
  </si>
  <si>
    <t>Wydatki inwestycyjne</t>
  </si>
  <si>
    <t>75801</t>
  </si>
  <si>
    <t>2920</t>
  </si>
  <si>
    <t>Subwencje ogólne z budżetu państwa</t>
  </si>
  <si>
    <t>w tym:</t>
  </si>
  <si>
    <t>Bezpieczeństwo publiczne i ochrona przeciwpożarowa</t>
  </si>
  <si>
    <t>80140</t>
  </si>
  <si>
    <t>Centra kształcenia ustawicznego i praktycznego oraz ośrodki dokształcania zawodowego</t>
  </si>
  <si>
    <t>2004 - 2005</t>
  </si>
  <si>
    <t>Dokonuje się zmian w budżecie powiatu po stronie dochodów i wydatków :</t>
  </si>
  <si>
    <t>80120</t>
  </si>
  <si>
    <t>Licea ogolnokształcące</t>
  </si>
  <si>
    <t>Kultura i ochrona dziedzictwa narodowego</t>
  </si>
  <si>
    <t>600</t>
  </si>
  <si>
    <t>60014</t>
  </si>
  <si>
    <t>Drogi publiczne powiatowe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</si>
  <si>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</si>
  <si>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</si>
  <si>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</si>
  <si>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</si>
  <si>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0010</t>
  </si>
  <si>
    <t>Podatek dochodowy od osób fizycznych</t>
  </si>
  <si>
    <t>75832</t>
  </si>
  <si>
    <t>Część równoważąca subwencji ogólnej dla powiatów</t>
  </si>
  <si>
    <t>2709</t>
  </si>
  <si>
    <t>Środki na dofinansowanie własnych zadań bieżących powiatu pozyskane z innych źródeł</t>
  </si>
  <si>
    <t>2708</t>
  </si>
  <si>
    <t>Środki na dofinansowanie własnych zadań bieżących powiatu pozyskane z funduszy strukturalnych</t>
  </si>
  <si>
    <t>92113</t>
  </si>
  <si>
    <t>Centra kultury i sztuki</t>
  </si>
  <si>
    <t>4218</t>
  </si>
  <si>
    <t>4219</t>
  </si>
  <si>
    <t>4248</t>
  </si>
  <si>
    <t>4249</t>
  </si>
  <si>
    <t>4278</t>
  </si>
  <si>
    <t>4279</t>
  </si>
  <si>
    <t>Zakup materiałów i wyposażenia z funduszy strukturalnych</t>
  </si>
  <si>
    <t>Zakup materiałów i wyposażenia - współfinansowanie programu realizowanego z funduszy strukturalnych</t>
  </si>
  <si>
    <t>Zakup usług remontowych z funduszy strukturalnych</t>
  </si>
  <si>
    <t>Zakup usług remontowych - współfinansowanie programu realizowanego z funduszy strukturalnych</t>
  </si>
  <si>
    <t>6298</t>
  </si>
  <si>
    <t>6299</t>
  </si>
  <si>
    <t>6300</t>
  </si>
  <si>
    <t>Środki na dofinansowanie własnych inwestycji powiatu pozyskane z innych źródeł</t>
  </si>
  <si>
    <t>Wpływy z tytułu pomocy finansowej udzielanej między jst na dofinansowanie własnych zadań inwestycyjnych i zakupów inwestycyjnych</t>
  </si>
  <si>
    <t>6058</t>
  </si>
  <si>
    <t>Wydatki inwestycyjne finansowane ze środków funduszy strukturalnych</t>
  </si>
  <si>
    <t>6059</t>
  </si>
  <si>
    <t>Wydatki inwestycyjne na współfinansowanie programów ze środków funduszy strukturalnych</t>
  </si>
  <si>
    <t>Dochody z najmu i dzierżawy składników majątkowych</t>
  </si>
  <si>
    <t>WYDATKI INWESTYCYJNE W ROKU BUDŻETOWYM 2005 ORAZ NA PROGRAMY WIELOLETNIE</t>
  </si>
  <si>
    <t>Budżet państwa</t>
  </si>
  <si>
    <t>Zakupy inwestycyjne - sterownik świateł</t>
  </si>
  <si>
    <t>Zakupy inwestycyjne - program do ewidencji dróg</t>
  </si>
  <si>
    <t>Opracowanie dokumentacji technicznej na modernizację budynku po byłej Komendzie Policji</t>
  </si>
  <si>
    <t>Działalność usługowa</t>
  </si>
  <si>
    <t>zakup sprzętu komputerowego</t>
  </si>
  <si>
    <t>PINB w Wyszkowie</t>
  </si>
  <si>
    <t xml:space="preserve">Komenda Powiatowa Państwowej Straży Pożarnej -zakup ciężkiego samochodu ratowniczo - gaśniczego </t>
  </si>
  <si>
    <t>Budowa podjazdu dla osób niepełnosprawnych</t>
  </si>
  <si>
    <t>Powiatowy Urząd Pracy w Wyszkowie</t>
  </si>
  <si>
    <t>Ogółem inwestycje</t>
  </si>
  <si>
    <t>Załącznik Nr 4</t>
  </si>
  <si>
    <t>PROGNOZA DŁUGU POWIATU NA 31 GRUDNIA 2005 r.I LATA NASTĘPNE</t>
  </si>
  <si>
    <t>Rodzaj zadłużenia oraz nazwa zadania</t>
  </si>
  <si>
    <t>Kredytobiorca, pożyczkodawca</t>
  </si>
  <si>
    <t xml:space="preserve">Data zaciągnięcia </t>
  </si>
  <si>
    <t>Kwota zadłużenia wg stanu na 31.12.2005 r. (po spłatach 2005 r.)</t>
  </si>
  <si>
    <t>Planowane kwoty spłaty w latach</t>
  </si>
  <si>
    <t>z tego w kwartale</t>
  </si>
  <si>
    <t>II</t>
  </si>
  <si>
    <t>III</t>
  </si>
  <si>
    <t>IV</t>
  </si>
  <si>
    <t>Długoterminowe</t>
  </si>
  <si>
    <t xml:space="preserve">kredyt inwestycyjny </t>
  </si>
  <si>
    <t>27.12.2002 r.</t>
  </si>
  <si>
    <t>kredyt inwestycyjny</t>
  </si>
  <si>
    <t>08.09.2003 r.</t>
  </si>
  <si>
    <t>Bank Pocztowy S.A.  POK w Ostrołęce</t>
  </si>
  <si>
    <t>23.12.2003 r.</t>
  </si>
  <si>
    <t>16.09.2004 r</t>
  </si>
  <si>
    <t>pożyczki zaciągnięte w WFOŚiGW</t>
  </si>
  <si>
    <t>WFOŚiGW w Warszawie</t>
  </si>
  <si>
    <t>Odsetki</t>
  </si>
  <si>
    <t>Fundusze strukturalne</t>
  </si>
  <si>
    <t>Poręczenia i gwarancje</t>
  </si>
  <si>
    <t>Zobowiązania wymagalne</t>
  </si>
  <si>
    <t>Ogółem dług</t>
  </si>
  <si>
    <t>Ogółem odsetki</t>
  </si>
  <si>
    <t>Dochody budżetu</t>
  </si>
  <si>
    <t>Wskaźnik  (art. 113 ustawy o fin. publ. maks. 15  %)</t>
  </si>
  <si>
    <t>Wskaźnik ( art. 114 ustawy o fin. publ.maks. 60 %)</t>
  </si>
  <si>
    <t>2002 - 2004</t>
  </si>
  <si>
    <t>pożyczka zaciągnięta w WFOŚiGW</t>
  </si>
  <si>
    <t>2005 r.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</si>
  <si>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</si>
  <si>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</si>
  <si>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</si>
  <si>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</si>
  <si>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</si>
  <si>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Nakłady poniesione w 2004r.</t>
  </si>
  <si>
    <t>Wysokość wydatków w roku budżetowym 2005</t>
  </si>
  <si>
    <t>Wysokość wydatków w latach 2006-2008</t>
  </si>
  <si>
    <t>Zintegrowany program operacyjny rozwoju regionalnego</t>
  </si>
  <si>
    <t>1.1</t>
  </si>
  <si>
    <t>Budzet powiatu</t>
  </si>
  <si>
    <t>Budżet gminy</t>
  </si>
  <si>
    <t>Budzet państwa</t>
  </si>
  <si>
    <t>środki UE</t>
  </si>
  <si>
    <t>inne</t>
  </si>
  <si>
    <t>Wydatki bieżące razem:</t>
  </si>
  <si>
    <t>Priorytet 2 - Wzmocnienie rozwoju zasobów ludzkich w regionach</t>
  </si>
  <si>
    <t>Działanie 2.2 - Wyrównywanie szans edukacyjnych poprzez programy stypendialne</t>
  </si>
  <si>
    <t>Projekt: Zwiększenie dostępu do edukacji na poziomie wyższym mieszkańców Powiatu Wyszkowskiego</t>
  </si>
  <si>
    <t>Projekt: Pokonywanie barier w dostępie do edukacji młodzieży z terenów wiejskich</t>
  </si>
  <si>
    <t>Priorytet 3 - Rozwój lokalny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</si>
  <si>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</si>
  <si>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</si>
  <si>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</si>
  <si>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</si>
  <si>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1.2</t>
  </si>
  <si>
    <t>1.3</t>
  </si>
  <si>
    <t>Załącznik Nr 2</t>
  </si>
  <si>
    <t>Załącznik Nr 3</t>
  </si>
  <si>
    <t>DZ.00 - PRZYCHODY I ROZCHODY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</si>
  <si>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</si>
  <si>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</si>
  <si>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</si>
  <si>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</si>
  <si>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</si>
  <si>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</si>
  <si>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</si>
  <si>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</si>
  <si>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</si>
  <si>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</si>
  <si>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</si>
  <si>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</si>
  <si>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</si>
  <si>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</si>
  <si>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</si>
  <si>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Źródła sfinansowania deficytu</t>
  </si>
  <si>
    <t>Sprzedaż papierów wartościowych (+)</t>
  </si>
  <si>
    <t>Kredyty zaciągane w bankach krajowych (+)</t>
  </si>
  <si>
    <t>§ 952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</si>
  <si>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</si>
  <si>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</si>
  <si>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</si>
  <si>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</si>
  <si>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</si>
  <si>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</si>
  <si>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§ 957</t>
  </si>
  <si>
    <t>II.</t>
  </si>
  <si>
    <t>Przeznaczenie nadwyżki budzetowej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</si>
  <si>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</si>
  <si>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</si>
  <si>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</si>
  <si>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</si>
  <si>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</si>
  <si>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</si>
  <si>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r>
      <t xml:space="preserve">Dział 758 Różne rozliczenia -  </t>
    </r>
    <r>
      <rPr>
        <sz val="8"/>
        <rFont val="Arial CE"/>
        <family val="2"/>
      </rPr>
      <t>w związku pismem Ministra Finansów ST4-4820/1/2005 z dnia 07.01.2005 r. dotyczącego informacji o ostatecznej wysokości przyznanych kwot poszczególnych części subwencji subwencji ogólnej została zmniejszona część oświatowa subwencji ogólnej o kwotę 1.517.633 zł, a zwiększona część równoważąca subwencji ogólnej o kwotę 136 zł.</t>
    </r>
  </si>
  <si>
    <t>Edukacyjna opieka wychowawcza</t>
  </si>
  <si>
    <t>750</t>
  </si>
  <si>
    <t>75020</t>
  </si>
  <si>
    <t>4300</t>
  </si>
  <si>
    <t>Zakup usług pozostałych</t>
  </si>
  <si>
    <t>4210</t>
  </si>
  <si>
    <t>Zakup materiałów i wyposażenia</t>
  </si>
  <si>
    <t>0960</t>
  </si>
  <si>
    <t>Spadki, zapisy i darowizny w postaci pieniężnej</t>
  </si>
  <si>
    <t>0970</t>
  </si>
  <si>
    <t>Wpływy z różnych dochodów</t>
  </si>
  <si>
    <t>4260</t>
  </si>
  <si>
    <t>Zakup energii</t>
  </si>
  <si>
    <t>Pomoc społeczna</t>
  </si>
  <si>
    <t>85415</t>
  </si>
  <si>
    <t>Pomoc materialna dla uczniów</t>
  </si>
  <si>
    <t>Starostwo Powiatowe</t>
  </si>
  <si>
    <t>Modernizacja dróg powiatowych w tym:</t>
  </si>
  <si>
    <t>Odnowy dróg powiatowych w tym:</t>
  </si>
  <si>
    <t>Dofinansowanie budowy chodników</t>
  </si>
  <si>
    <t>przy drodze Nr 28535 w Porządziu 1200 mb</t>
  </si>
  <si>
    <t>przy drodze Nr 28535 ul. Wyszkowska 450 mb</t>
  </si>
  <si>
    <t>przy drodze Nr 28537 droga do Wincentowa 150 mb</t>
  </si>
  <si>
    <t>przy drodze Nr 28537 ul. Jesionowa 1300 mb</t>
  </si>
  <si>
    <t>przy drodze Nr 28527 w m. Biełebłoto Kobyla 400 mb</t>
  </si>
  <si>
    <t>przy drodze Nr 28532  ul. Nadbużna 750 mb</t>
  </si>
  <si>
    <t>przy drodze Nr 28532 ul. Chopina 550 mb</t>
  </si>
  <si>
    <t>przy drodze Nr 28533 ul. Jana Pawła II 500 mb</t>
  </si>
  <si>
    <t>w Wyszkowie</t>
  </si>
  <si>
    <t xml:space="preserve">Starostwo Powiatowe </t>
  </si>
  <si>
    <t>2440</t>
  </si>
  <si>
    <t>Dotacje otrzymane z funduszy celowych na realizację zadań bieżących jednostek sektora finansów publicznych</t>
  </si>
  <si>
    <t>Nr 28562 Mostówka - Zabrodzie w m. Mostówka - 400 mb</t>
  </si>
  <si>
    <t>Ogółem        2005 r.</t>
  </si>
  <si>
    <t>środki własne powiatu</t>
  </si>
  <si>
    <t>Kredyt/ pożyczka</t>
  </si>
  <si>
    <t>Lata     następne</t>
  </si>
  <si>
    <t>zakup samochodu osobowego dla PPP w Wyszkowie - 12.600 zł</t>
  </si>
  <si>
    <t>Drukarka A 3 - 8949 zł</t>
  </si>
  <si>
    <t>Zakupy inwestycyjne w tym:</t>
  </si>
  <si>
    <t>Informatyzacja starostwa ( w tym oprogramowanie, elektroniczny obieg dokumentów) - 83.377 zł</t>
  </si>
  <si>
    <t>Powiatowe centra pomocy rodzinie</t>
  </si>
  <si>
    <t>Powiatowe Centrum Pomocy Rodzinie w Wyszkowie</t>
  </si>
  <si>
    <t>Sektorowy Program Operacyjny Rozwoju Zasobów Ludzkich</t>
  </si>
  <si>
    <t>Działanie 1.2a - Wspieranie młodzieży na rynku pracy</t>
  </si>
  <si>
    <t>Budżet powiatu</t>
  </si>
  <si>
    <t>Środki z Funduszu Pracy</t>
  </si>
  <si>
    <t>Projekt : Wspieranie młodzieży na rynku pracy</t>
  </si>
  <si>
    <t>Powiatowy Urząd Pracy</t>
  </si>
  <si>
    <t>2005-2006</t>
  </si>
  <si>
    <t>Projekt: Przeciwdziałanie i zwalczanie długotrwałego bezrobocia</t>
  </si>
  <si>
    <t>1.5</t>
  </si>
  <si>
    <t>`1.4</t>
  </si>
  <si>
    <t>85333</t>
  </si>
  <si>
    <t>Powiatowe urzędy pracy</t>
  </si>
  <si>
    <t>Wydatki inwestycyjne jednostek budżetowych</t>
  </si>
  <si>
    <t>6060</t>
  </si>
  <si>
    <t>Zakupy inwestycyjne jednostek budżetowych</t>
  </si>
  <si>
    <t>Łączne nakłady inwestycyjne</t>
  </si>
  <si>
    <t xml:space="preserve"> Nr 28552 Kręgi - Olszanka w m. Olszanka -2000 mb</t>
  </si>
  <si>
    <t xml:space="preserve"> Nr 28126 Kunin - Chrzczanka w m. Chrzczanka- 500 mb</t>
  </si>
  <si>
    <t>2005                 2006</t>
  </si>
  <si>
    <t xml:space="preserve"> Nr 28555 - Niegów Młynarze w m. Młynarze-1240mb</t>
  </si>
  <si>
    <t>2005           2006</t>
  </si>
  <si>
    <t>Nr 28537 Rząśnik - Lubiel Stary w m. Janowo - 1800 mb</t>
  </si>
  <si>
    <t>Nr 28556 Kuligów - Obrąb w m. Słopsk -1006 mb</t>
  </si>
  <si>
    <t>2005               2006</t>
  </si>
  <si>
    <t>Nr 28534 Kamieńczyk - Puste Łąki w m. Świniotop -426 mb</t>
  </si>
  <si>
    <t>Nr 28554 Wyszków - Ślubów w m. Drogoszewo - 1000 mb</t>
  </si>
  <si>
    <t>Nr 28562 Mostówka - Zabrodzie w m. Mostówka- 500mb</t>
  </si>
  <si>
    <t>Nr 28534 Kamieńczyk - Puste Łąki w m. Kamieńczyk - 496mb</t>
  </si>
  <si>
    <t>2005    2006</t>
  </si>
  <si>
    <t>Nr 28533 Turzyn - Brańszczyk - Niemiry w m. Turzyn  -2650mb</t>
  </si>
  <si>
    <t>Gmina Wyszków</t>
  </si>
  <si>
    <t>Ochrona zdrowia</t>
  </si>
  <si>
    <t>SP ZZOZ w Wyszkowie</t>
  </si>
  <si>
    <t>Zakup 2 komputerów z oprogramowaniem</t>
  </si>
  <si>
    <t>Zakup szaf do archiwum</t>
  </si>
  <si>
    <t>6290</t>
  </si>
  <si>
    <t>6610</t>
  </si>
  <si>
    <t>Dotacje celowe przekazane gminie na zadania inwestycyjne realizowane na podstawie porozumień między jst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</si>
  <si>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</si>
  <si>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</si>
  <si>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</si>
  <si>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</si>
  <si>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85218</t>
  </si>
  <si>
    <t>Szkolnictwo wyższe</t>
  </si>
  <si>
    <t>80309</t>
  </si>
  <si>
    <t>Pomoc materialna dla studentów</t>
  </si>
  <si>
    <t>3218</t>
  </si>
  <si>
    <t>3248</t>
  </si>
  <si>
    <t>Stypendia dla uczniów z funduszy strukturalnych</t>
  </si>
  <si>
    <t>Stypendia i zasiłki dla studentów z funduszy strukturalnych</t>
  </si>
  <si>
    <t>Kredyt inwestycyjny</t>
  </si>
  <si>
    <r>
      <t xml:space="preserve">Rozdział 75020 - Starostwa powiatowe - </t>
    </r>
    <r>
      <rPr>
        <sz val="8"/>
        <rFont val="Arial CE"/>
        <family val="2"/>
      </rPr>
      <t>zwiększa się dochody o kwotę 8.000 zł z tytułu dotacji z WFOŚiGW jaką powiat otrzyma na wydatki związane z Powiatowym Konkursem Wiedzy Ekologicznej.</t>
    </r>
  </si>
  <si>
    <r>
      <t xml:space="preserve">Rozdział 75622 - Udziały powiatów w podatkach stanowiących dochód budżetu państwa - </t>
    </r>
    <r>
      <rPr>
        <sz val="8"/>
        <rFont val="Arial CE"/>
        <family val="2"/>
      </rPr>
      <t>zwiększa się dochody  o kwotę 28.241 zł  w związku z pismem Ministra Finansów ST4-4820/1/2005 z dnia 07.01.2005 r. dotyczacego informacji o wysokości planowanych dochodów z tytułu udziału we wpływach z podatku dochodowego od osób fizycznych wynikających z ustawy budżetowej na 2005 r.</t>
    </r>
  </si>
  <si>
    <t>środki EFS</t>
  </si>
  <si>
    <t>Środki z EFS</t>
  </si>
  <si>
    <t>Wykup działek położonych w Wyszkowie przy  Alei Piłsudskiego Nr 2233/1 i 2232/2 o łącznej pow. 198 m kw.</t>
  </si>
  <si>
    <t>Remont dachu na budynku starostwa, wymiana stolarki okiennej w szczycie południowym - 39.541 zł</t>
  </si>
  <si>
    <t>Środki na finansowanie własnych zadań bieżących powiatu pozyskane z funduszy strukturalnych</t>
  </si>
  <si>
    <t>Środki na współfinansowanie własnych zadań bieżących powiatu pozyskane z budżetu państwa</t>
  </si>
  <si>
    <t>4019</t>
  </si>
  <si>
    <t>4119</t>
  </si>
  <si>
    <t>Wynagrodzenia osobowe - współfinansowanie programu realizowanego z funduszy strukturalnych</t>
  </si>
  <si>
    <t>4129</t>
  </si>
  <si>
    <t>4309</t>
  </si>
  <si>
    <t>Składki na ubezpieczenie społeczne - współfinansowanie programu realizowanego z funduszy strukturalnych</t>
  </si>
  <si>
    <t>Składki na fundusz pracy - współfinansowanie programu realizowanego z funduszy strukturalnych</t>
  </si>
  <si>
    <t>Zakup usług pozostałych - współfinansowanie programu realizowanego z funduszy strukturalnych - audyt zewn.</t>
  </si>
  <si>
    <t>85410</t>
  </si>
  <si>
    <t>Internaty i bursy szkolne</t>
  </si>
  <si>
    <r>
      <t>Rozdział 70005 - Gospodarka gruntami i nieruchomościami</t>
    </r>
    <r>
      <rPr>
        <sz val="8"/>
        <rFont val="Arial CE"/>
        <family val="2"/>
      </rPr>
      <t xml:space="preserve"> - zwiększa się dochody o kwotę 43.281 zł z tego: 9.869 zł z tytułu najmu lokali w byłym ośrodku zdrowia w Rząśniku ,  33.453 zł z tytułu wpłaty przez Gminę Wyszków odszkodowania na rzecz Powiatu Wyszkowskiego za działkę nr 2235/7 o pow. 1195 m kw przeznaczoną pod drogę. która na mocy decyzji Burmistrza zatwierdzającej podział przeszła na własność Gminy Wyszków </t>
    </r>
  </si>
  <si>
    <t>Działanie 1.3a - Przeciwdziałanie i zwalczanie długotrwałego bezrobocia</t>
  </si>
  <si>
    <r>
      <t xml:space="preserve">Rozdział 85415 - Pomoc materialna dla uczniów - </t>
    </r>
    <r>
      <rPr>
        <sz val="8"/>
        <rFont val="Arial CE"/>
        <family val="2"/>
      </rPr>
      <t>dokonuje się zmian w planie dochodów i wydatków zaplanowanych w budżecie na wypłatę stypendiów dla uczniów i studentów dostosowując plan do faktycznie przyznanych środków. Środki przyznane na wypłatę stypendiów dla studentów przenosi się do rozdziału 80309 - Pomoc materialna dla studentów.</t>
    </r>
  </si>
  <si>
    <r>
      <t>Rozdział 85410 - Internaty i bursy szkolne</t>
    </r>
    <r>
      <rPr>
        <sz val="8"/>
        <rFont val="Arial CE"/>
        <family val="2"/>
      </rPr>
      <t xml:space="preserve"> - zwiększa się dochody z tytułu wpływów z lat ubiegłych o kwotę 2.232 zł w Internacie LO w Wyszkowie . Środki przeznacza się na wydatki rzeczowe jednostki w rozdziale 80120 - Licea Ogólnokształcące</t>
    </r>
  </si>
  <si>
    <r>
      <t>Rozdział 85333 - Powiatowe urzędy pracy</t>
    </r>
    <r>
      <rPr>
        <sz val="8"/>
        <rFont val="Arial CE"/>
        <family val="2"/>
      </rPr>
      <t xml:space="preserve"> - na wniosek kierownika Powiatowego Urzędu Pracy w Wyszkowie dokonuje się przesunięcia kwoty 5.700 zł z§ 6050 - wydatki inwestycyjne na § 6060 - zakupy inwestycyjne z przeznaczeniem na zakup szafy na  potrzeby archiwizacji dokumentów bezrobotnych i aktywnych form przeciwdziałania bezrobociu. </t>
    </r>
  </si>
  <si>
    <t>Poz.</t>
  </si>
  <si>
    <t>Wyszczególnienie</t>
  </si>
  <si>
    <t>§</t>
  </si>
  <si>
    <t>Plan po zmianie</t>
  </si>
  <si>
    <t>6</t>
  </si>
  <si>
    <t>Stan funduszu na początek roku</t>
  </si>
  <si>
    <t>środki pieniężne</t>
  </si>
  <si>
    <t>należności</t>
  </si>
  <si>
    <t>zobowiązania (minus)</t>
  </si>
  <si>
    <t>Przychody</t>
  </si>
  <si>
    <t>Przelewy redystrybucyjne</t>
  </si>
  <si>
    <t>2960</t>
  </si>
  <si>
    <t>Wydatki ogółem</t>
  </si>
  <si>
    <t>Zakup usług remontowych</t>
  </si>
  <si>
    <t>Stan funduszu na koniec roku (poz. 1+2-3)</t>
  </si>
  <si>
    <t>Załącznik Nr 6</t>
  </si>
  <si>
    <t>ZESTAWIENIE ZMIAN W PLANIE FINANSOWYM NA 2005 r</t>
  </si>
  <si>
    <t>POWIATOWEGO FUNDUSZU OCHRONY ŚRODOWISKA I GOSPODARKI WODNEJ</t>
  </si>
  <si>
    <t>Dział 900</t>
  </si>
  <si>
    <t>Rozdział 90011</t>
  </si>
  <si>
    <t>Wydatki inwestycyjne funduszy celowych</t>
  </si>
  <si>
    <t>Dotacje z funduszy celowych na finansowanie lub dofinansowanie kosztów realizacji inwestycji i zakupów inwestycyjnych jednostek sektora finansów publicznych</t>
  </si>
  <si>
    <t>Załącznik Nr 5</t>
  </si>
  <si>
    <t>92105</t>
  </si>
  <si>
    <t>Pozostałe zadania w zakresie kultury</t>
  </si>
  <si>
    <t>2390</t>
  </si>
  <si>
    <t>Wpływy do budżetu ze środków specjalnych</t>
  </si>
  <si>
    <t>Poz</t>
  </si>
  <si>
    <t>2005              2006</t>
  </si>
  <si>
    <t xml:space="preserve"> Nr 28552 Kręgi - Olszanka w m. Olszanka -1100 mb</t>
  </si>
  <si>
    <t>Nr 28526 Długosiodło - Rząśnik w m. Nowa Wieś, Chrzczanka  - 500mb</t>
  </si>
  <si>
    <t>Nr 28548 Wyszków - Somianka - Popowo Kościelne  -Wąwóz Tulewo -320mb</t>
  </si>
  <si>
    <t>28532 Poręba Kocęby-Tuchlin-Trzcianka w m. Poręba -1200 mb</t>
  </si>
  <si>
    <t>2310</t>
  </si>
  <si>
    <t>Dotacje celowe przekazane gminie na zadania bieżące realizowane na podstawie porozumień między jednostkami samorządu terytorialnego</t>
  </si>
  <si>
    <t>Zakupy inwestycyjne</t>
  </si>
  <si>
    <r>
      <t xml:space="preserve">Rozdział 92105 - Pozostałe zadania w zakresie kultury - </t>
    </r>
    <r>
      <rPr>
        <sz val="8"/>
        <rFont val="Arial CE"/>
        <family val="2"/>
      </rPr>
      <t>dokonuje się zmian pomiędzy paragrafami dochodów. W budżecie zaplanowano dochody z tytułu wpływów ze środków specjalnych a winno być w § 0960 - spadki, zapisy i darowizny</t>
    </r>
  </si>
  <si>
    <t>Nr 28536 Wyszków - Długosiodło w m. Leszczydół Nowiny/Porządzie- 800mb</t>
  </si>
  <si>
    <t>Wydatki na pomoc publiczną udzielaną między jednostakmi jst na dofinansowanie własnych zadań inwestycyjnych i zakupów inwestycyjnych</t>
  </si>
  <si>
    <t>Środki na dofinansowanie własnych inwestycji powiatu pozyskane z innych źródeł - współfinansowanie programów  z funduszy strukturalnych</t>
  </si>
  <si>
    <t>Zakup pomocy naukowych i dydaktycznych z funduszy strukturalnych</t>
  </si>
  <si>
    <t>Zakup pomocy naukowych i dydaktycznych - współfinansowanie programu realizowanego z funduszy strukturalnych</t>
  </si>
  <si>
    <r>
      <t xml:space="preserve">Rozdział 80309 - Pomoc materialna dla studentów - </t>
    </r>
    <r>
      <rPr>
        <sz val="8"/>
        <rFont val="Arial CE"/>
        <family val="2"/>
      </rPr>
      <t>przenosi się dochody i wydatki zaplanowane w budżecie na wypłatę stypendiów z funduszy strukturalnych dla studentów w rozdziale 85415 Pomoc materialna dla uczniów dostosowując jednocześnie zaplanowane kwoty do przyznanych środków. Zwiększa się dochody w tym rozdziale o kwotę 106.559 zł  natomiast wydatki o kwotę 124.559 zł w tym 106.559 zł na wypłatę stypendiów , 10.000 zł na koszty audytu zewnętrznego, 8.000 zł na wynagrodzenia osób obsługujących ten  program.</t>
    </r>
  </si>
  <si>
    <t>Zmian w planie finansowym funduszu dokonuje się w związku z dostosowaniem stanu środków na początek roku do faktycznego wykonania. Środki zwiększą plan wydatków w § 4210 zakup materiałów i wyposażenia oraz § 4300 zakup usług pozostałych.</t>
  </si>
  <si>
    <t>przy drodze Nr 28536 Wyszków - Długosiodło- ul. I AWP, Rybienko Stare</t>
  </si>
  <si>
    <t>Zwiększa się plan wydatków o kwotę 5.000 zł z przeznaczeniem na udzialenie pomocy publicznej dla Gminy Wyszków na budowę parkingu przy budynku Prokuratury Rejonowej w Wyszkowie - ul. 11-go Listopada .</t>
  </si>
  <si>
    <r>
      <t xml:space="preserve">Rozdział 85111 - Szpitale ogólne - </t>
    </r>
    <r>
      <rPr>
        <sz val="8"/>
        <rFont val="Arial CE"/>
        <family val="2"/>
      </rPr>
      <t>przyznaje się dotację w kwocie 165.000 zł z przeznaczeniem na zakup  specjalistycznego sprzętu medycznego   dla SP ZZOZ w Wyszkowie w tym: dla Oddziału Pediatrycznego - 15.000 zł , na zakup aparatu RTG dla oddziałów: OAiIT i noworodków - 150.000 zł. Środki na sfinansowanie dotacji pochodzą z rozliczenia wolnych środków z roku ubiegłego.</t>
    </r>
  </si>
  <si>
    <t>Dofinansowanie budowy parkingu przy ul 11 Listopada</t>
  </si>
  <si>
    <r>
      <t xml:space="preserve">Rozdział 60014 - Drogi publiczne powiatowe </t>
    </r>
    <r>
      <rPr>
        <sz val="8"/>
        <rFont val="Arial CE"/>
        <family val="2"/>
      </rPr>
      <t xml:space="preserve">- zwiększa się wydatki inwestycyjne o kwotę 2.306.501 zł w tym: na modernizację dróg powiatowych o kwotę 1.648.250 zł, na odnowy kwotę 658.251 zł. Ponadto zwiększa się dotację na porozumienia z gminami o kwotę 50.000 zł z przeznaczeniem na budowę chodników w gminie Wyszków natomiast zmniejsza o 13.500 zł zaplanowane jako partycypację w kosztach budowy chodnika w Gminie Długosiodło. </t>
    </r>
  </si>
  <si>
    <t xml:space="preserve">Środki pozyskane </t>
  </si>
  <si>
    <t xml:space="preserve">Zwiększa się dochody powiatu o: kwotę 1.143.178 jako środki pozyskane  z gmin na partycypację w kosztach modernizacji i odnowy dróg powiatowych , kwotę 520.000 zł jako środki pozyskane z innych źródeł (FOGR, Kontrakt Wojewódzki, subwencja uzupełniająca) oraz kwotę 3.400 zł z tytułu darowizny w postaci pieniężnej przekazanej przez Społeczny Komitet Budowy Drogi w Olszance z przeznaczeniem na wykonanie kosztorysu budowy drogi. Zmniejsza się dochody o kwotę 2.090.404 zł i wydatki inwestycyjne o kwotę 2.259.897 zł w związku z niezakwalifikowaniem zadania  w programie ZPORR. </t>
  </si>
  <si>
    <r>
      <t>Rozdział 80120 - Licea ogólnokształcące, rozdział 80140 - Centra kształcenia ustawicznego i praktycznego oraz ośrodki dokształcania zawodowego, rozdział 92113 - Centra kultury i sztuki</t>
    </r>
    <r>
      <rPr>
        <sz val="8"/>
        <rFont val="Arial CE"/>
        <family val="2"/>
      </rPr>
      <t xml:space="preserve"> - w związku z brakiem środków  na dofinansowanie zadań z funduszy strukturalnych zmniejsza się dochody powiatu o kwotę 1.443.302 zł i wydatki o kwotę 1.729.541 zł. Ponadto zmniejsza się wydatki inwestycyjne o kwotę 14.039 zł zaplanowanych na budowę hali sportowej przy I LO w Wyszkowie. Wydatki poniesione w 2005 r. będą niższe niż zakładano na etapie planowania budżetu (zrealizowano wyższe wydatki w roku ubiegłym).  Ponadto zwiększa się wydatki w I Liceum Ogólnokształcącym o kwotę 2.232 zł z przeznaczeniem się na wydatki rzeczowe  oraz w Centrum Kształcenia Praktycznego dochody  o kwotę 3.933 zł z tytułu najmu lokalu dla Powiatowej Komisji Poborowej - środki przeznacza się na wydatki rzeczowe jednostki.</t>
    </r>
  </si>
  <si>
    <t>Nr 28547 Gładczyn - Popowo Kościelne w m. Popowo Kościelne  -500mb</t>
  </si>
  <si>
    <t>Nr 28535 Jegiel - Obryte w m. Porządzie -400mb</t>
  </si>
  <si>
    <t>28545 Wola Mystkowska - Kozłowo w m. Kozłowo -580mb</t>
  </si>
  <si>
    <t xml:space="preserve"> Nr 28548 Wyszków - Somianka - Popowo Kościelne  w m. Kręgi/Tulewo -1410 mb</t>
  </si>
  <si>
    <t xml:space="preserve">Zakup specjalistycznego sprzetu medycznego w tym: dla Oddziału Pediatrycznego (15.000 PLN), aparat RTG i KOLONOSKOP dla  oddziałów -  OAiIT i oddz. Noworodków -  150.000 zł </t>
  </si>
  <si>
    <t>do Uchwały Nr XXVI/188/2005</t>
  </si>
  <si>
    <t>z dnia 29 kwietnia 2005 r.</t>
  </si>
  <si>
    <t>Do Uchwały Nr XXVI/188/2005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</si>
</sst>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1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 CE"/>
      <family val="2"/>
    </font>
    <font>
      <b/>
      <sz val="8"/>
      <name val="Times New Roman"/>
      <family val="1"/>
    </font>
    <font>
      <b/>
      <i/>
      <sz val="7"/>
      <name val="Times New Roman"/>
      <family val="1"/>
    </font>
    <font>
      <b/>
      <i/>
      <sz val="10"/>
      <name val="Times New Roman"/>
      <family val="1"/>
    </font>
    <font>
      <i/>
      <sz val="7"/>
      <name val="Times New Roman"/>
      <family val="1"/>
    </font>
    <font>
      <u val="single"/>
      <sz val="7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justify" vertical="top"/>
    </xf>
    <xf numFmtId="0" fontId="1" fillId="0" borderId="7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0" xfId="15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3" xfId="15" applyNumberFormat="1" applyFont="1" applyBorder="1" applyAlignment="1">
      <alignment horizontal="justify" vertical="top"/>
    </xf>
    <xf numFmtId="164" fontId="2" fillId="0" borderId="12" xfId="15" applyNumberFormat="1" applyFont="1" applyBorder="1" applyAlignment="1">
      <alignment horizontal="justify" vertical="top"/>
    </xf>
    <xf numFmtId="49" fontId="1" fillId="0" borderId="13" xfId="0" applyNumberFormat="1" applyFont="1" applyBorder="1" applyAlignment="1">
      <alignment horizontal="center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0" fontId="2" fillId="0" borderId="11" xfId="0" applyFont="1" applyBorder="1" applyAlignment="1">
      <alignment horizontal="center" vertical="top"/>
    </xf>
    <xf numFmtId="164" fontId="2" fillId="0" borderId="5" xfId="15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164" fontId="1" fillId="0" borderId="5" xfId="15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64" fontId="2" fillId="0" borderId="15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1" fillId="0" borderId="7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horizontal="justify" vertical="top"/>
    </xf>
    <xf numFmtId="164" fontId="4" fillId="0" borderId="12" xfId="15" applyNumberFormat="1" applyFont="1" applyBorder="1" applyAlignment="1">
      <alignment horizontal="justify" vertical="top"/>
    </xf>
    <xf numFmtId="164" fontId="1" fillId="0" borderId="12" xfId="15" applyNumberFormat="1" applyFont="1" applyBorder="1" applyAlignment="1">
      <alignment/>
    </xf>
    <xf numFmtId="49" fontId="3" fillId="0" borderId="2" xfId="0" applyNumberFormat="1" applyFont="1" applyBorder="1" applyAlignment="1">
      <alignment horizontal="center" vertical="top"/>
    </xf>
    <xf numFmtId="164" fontId="1" fillId="0" borderId="3" xfId="15" applyNumberFormat="1" applyFont="1" applyBorder="1" applyAlignment="1">
      <alignment/>
    </xf>
    <xf numFmtId="0" fontId="2" fillId="0" borderId="7" xfId="0" applyNumberFormat="1" applyFont="1" applyBorder="1" applyAlignment="1">
      <alignment horizontal="justify" vertical="top"/>
    </xf>
    <xf numFmtId="0" fontId="3" fillId="0" borderId="7" xfId="0" applyNumberFormat="1" applyFont="1" applyBorder="1" applyAlignment="1">
      <alignment horizontal="justify" vertical="top"/>
    </xf>
    <xf numFmtId="164" fontId="3" fillId="0" borderId="3" xfId="15" applyNumberFormat="1" applyFont="1" applyBorder="1" applyAlignment="1">
      <alignment horizontal="justify" vertical="top"/>
    </xf>
    <xf numFmtId="0" fontId="1" fillId="0" borderId="4" xfId="0" applyFont="1" applyBorder="1" applyAlignment="1">
      <alignment vertical="top"/>
    </xf>
    <xf numFmtId="164" fontId="1" fillId="0" borderId="16" xfId="15" applyNumberFormat="1" applyFont="1" applyBorder="1" applyAlignment="1">
      <alignment/>
    </xf>
    <xf numFmtId="164" fontId="4" fillId="0" borderId="8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/>
    </xf>
    <xf numFmtId="164" fontId="2" fillId="0" borderId="17" xfId="15" applyNumberFormat="1" applyFont="1" applyBorder="1" applyAlignment="1">
      <alignment vertical="top"/>
    </xf>
    <xf numFmtId="164" fontId="1" fillId="0" borderId="17" xfId="15" applyNumberFormat="1" applyFont="1" applyBorder="1" applyAlignment="1">
      <alignment vertical="top"/>
    </xf>
    <xf numFmtId="164" fontId="2" fillId="0" borderId="18" xfId="15" applyNumberFormat="1" applyFont="1" applyBorder="1" applyAlignment="1">
      <alignment vertical="top"/>
    </xf>
    <xf numFmtId="0" fontId="1" fillId="0" borderId="3" xfId="0" applyNumberFormat="1" applyFont="1" applyBorder="1" applyAlignment="1">
      <alignment horizontal="justify" vertical="top"/>
    </xf>
    <xf numFmtId="0" fontId="1" fillId="0" borderId="19" xfId="0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justify" vertical="top"/>
    </xf>
    <xf numFmtId="0" fontId="2" fillId="0" borderId="7" xfId="0" applyNumberFormat="1" applyFont="1" applyBorder="1" applyAlignment="1">
      <alignment horizontal="justify" vertical="top" wrapText="1"/>
    </xf>
    <xf numFmtId="164" fontId="2" fillId="0" borderId="3" xfId="15" applyNumberFormat="1" applyFont="1" applyBorder="1" applyAlignment="1">
      <alignment vertical="top"/>
    </xf>
    <xf numFmtId="164" fontId="2" fillId="0" borderId="12" xfId="15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164" fontId="2" fillId="0" borderId="0" xfId="15" applyNumberFormat="1" applyFont="1" applyBorder="1" applyAlignment="1">
      <alignment vertical="top"/>
    </xf>
    <xf numFmtId="164" fontId="1" fillId="0" borderId="16" xfId="15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/>
    </xf>
    <xf numFmtId="164" fontId="2" fillId="0" borderId="5" xfId="15" applyNumberFormat="1" applyFont="1" applyBorder="1" applyAlignment="1">
      <alignment horizontal="justify" vertical="top"/>
    </xf>
    <xf numFmtId="164" fontId="2" fillId="0" borderId="17" xfId="15" applyNumberFormat="1" applyFont="1" applyBorder="1" applyAlignment="1">
      <alignment horizontal="justify" vertical="top"/>
    </xf>
    <xf numFmtId="164" fontId="1" fillId="0" borderId="12" xfId="15" applyNumberFormat="1" applyFont="1" applyBorder="1" applyAlignment="1">
      <alignment horizontal="justify" vertical="top"/>
    </xf>
    <xf numFmtId="164" fontId="7" fillId="0" borderId="4" xfId="15" applyNumberFormat="1" applyFont="1" applyBorder="1" applyAlignment="1">
      <alignment horizontal="center" vertical="top"/>
    </xf>
    <xf numFmtId="164" fontId="7" fillId="0" borderId="3" xfId="15" applyNumberFormat="1" applyFont="1" applyBorder="1" applyAlignment="1">
      <alignment horizontal="center" vertical="top"/>
    </xf>
    <xf numFmtId="164" fontId="7" fillId="0" borderId="12" xfId="15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" xfId="0" applyFont="1" applyBorder="1" applyAlignment="1">
      <alignment/>
    </xf>
    <xf numFmtId="0" fontId="10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1" xfId="15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15" applyNumberFormat="1" applyFont="1" applyBorder="1" applyAlignment="1">
      <alignment horizontal="center" wrapText="1"/>
    </xf>
    <xf numFmtId="164" fontId="7" fillId="0" borderId="3" xfId="15" applyNumberFormat="1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64" fontId="7" fillId="0" borderId="20" xfId="15" applyNumberFormat="1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2" xfId="0" applyFont="1" applyBorder="1" applyAlignment="1">
      <alignment/>
    </xf>
    <xf numFmtId="164" fontId="7" fillId="0" borderId="5" xfId="15" applyNumberFormat="1" applyFont="1" applyBorder="1" applyAlignment="1">
      <alignment wrapText="1"/>
    </xf>
    <xf numFmtId="164" fontId="7" fillId="0" borderId="5" xfId="15" applyNumberFormat="1" applyFont="1" applyBorder="1" applyAlignment="1">
      <alignment/>
    </xf>
    <xf numFmtId="0" fontId="7" fillId="0" borderId="17" xfId="0" applyFont="1" applyBorder="1" applyAlignment="1">
      <alignment/>
    </xf>
    <xf numFmtId="164" fontId="7" fillId="0" borderId="4" xfId="15" applyNumberFormat="1" applyFont="1" applyBorder="1" applyAlignment="1">
      <alignment wrapText="1"/>
    </xf>
    <xf numFmtId="164" fontId="7" fillId="0" borderId="4" xfId="15" applyNumberFormat="1" applyFont="1" applyBorder="1" applyAlignment="1">
      <alignment/>
    </xf>
    <xf numFmtId="0" fontId="7" fillId="0" borderId="16" xfId="0" applyFont="1" applyBorder="1" applyAlignment="1">
      <alignment/>
    </xf>
    <xf numFmtId="164" fontId="7" fillId="0" borderId="3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164" fontId="7" fillId="0" borderId="4" xfId="15" applyNumberFormat="1" applyFont="1" applyBorder="1" applyAlignment="1">
      <alignment horizontal="center"/>
    </xf>
    <xf numFmtId="0" fontId="7" fillId="0" borderId="24" xfId="0" applyFont="1" applyBorder="1" applyAlignment="1">
      <alignment/>
    </xf>
    <xf numFmtId="0" fontId="10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 horizontal="center"/>
    </xf>
    <xf numFmtId="164" fontId="7" fillId="0" borderId="7" xfId="15" applyNumberFormat="1" applyFont="1" applyBorder="1" applyAlignment="1">
      <alignment/>
    </xf>
    <xf numFmtId="164" fontId="7" fillId="0" borderId="12" xfId="15" applyNumberFormat="1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10" fontId="7" fillId="0" borderId="6" xfId="0" applyNumberFormat="1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15" applyNumberFormat="1" applyFont="1" applyBorder="1" applyAlignment="1">
      <alignment wrapText="1"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10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/>
    </xf>
    <xf numFmtId="0" fontId="10" fillId="0" borderId="5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164" fontId="2" fillId="0" borderId="16" xfId="15" applyNumberFormat="1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vertical="center" wrapText="1"/>
    </xf>
    <xf numFmtId="164" fontId="10" fillId="0" borderId="3" xfId="15" applyNumberFormat="1" applyFont="1" applyBorder="1" applyAlignment="1">
      <alignment horizontal="center" wrapText="1"/>
    </xf>
    <xf numFmtId="164" fontId="10" fillId="0" borderId="3" xfId="15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0" fillId="0" borderId="12" xfId="15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right" vertical="top" wrapText="1"/>
    </xf>
    <xf numFmtId="164" fontId="7" fillId="0" borderId="3" xfId="15" applyNumberFormat="1" applyFont="1" applyBorder="1" applyAlignment="1">
      <alignment horizontal="center" vertical="top" wrapText="1"/>
    </xf>
    <xf numFmtId="164" fontId="7" fillId="0" borderId="3" xfId="15" applyNumberFormat="1" applyFont="1" applyBorder="1" applyAlignment="1">
      <alignment vertical="top" wrapText="1"/>
    </xf>
    <xf numFmtId="164" fontId="7" fillId="0" borderId="3" xfId="15" applyNumberFormat="1" applyFont="1" applyBorder="1" applyAlignment="1">
      <alignment vertical="top"/>
    </xf>
    <xf numFmtId="164" fontId="7" fillId="0" borderId="3" xfId="15" applyNumberFormat="1" applyFont="1" applyBorder="1" applyAlignment="1">
      <alignment horizontal="right" vertical="top"/>
    </xf>
    <xf numFmtId="164" fontId="7" fillId="0" borderId="7" xfId="15" applyNumberFormat="1" applyFont="1" applyBorder="1" applyAlignment="1">
      <alignment horizontal="right" vertical="top"/>
    </xf>
    <xf numFmtId="0" fontId="7" fillId="0" borderId="3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164" fontId="10" fillId="0" borderId="3" xfId="0" applyNumberFormat="1" applyFont="1" applyBorder="1" applyAlignment="1">
      <alignment vertical="top" wrapText="1"/>
    </xf>
    <xf numFmtId="164" fontId="10" fillId="0" borderId="12" xfId="0" applyNumberFormat="1" applyFont="1" applyBorder="1" applyAlignment="1">
      <alignment vertical="top" wrapText="1"/>
    </xf>
    <xf numFmtId="164" fontId="7" fillId="0" borderId="8" xfId="15" applyNumberFormat="1" applyFont="1" applyBorder="1" applyAlignment="1">
      <alignment/>
    </xf>
    <xf numFmtId="0" fontId="10" fillId="0" borderId="4" xfId="0" applyFont="1" applyBorder="1" applyAlignment="1">
      <alignment wrapText="1"/>
    </xf>
    <xf numFmtId="164" fontId="7" fillId="0" borderId="26" xfId="15" applyNumberFormat="1" applyFont="1" applyBorder="1" applyAlignment="1">
      <alignment/>
    </xf>
    <xf numFmtId="164" fontId="7" fillId="0" borderId="3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2" fontId="7" fillId="0" borderId="3" xfId="0" applyNumberFormat="1" applyFont="1" applyBorder="1" applyAlignment="1">
      <alignment wrapText="1"/>
    </xf>
    <xf numFmtId="2" fontId="7" fillId="0" borderId="12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164" fontId="7" fillId="0" borderId="12" xfId="15" applyNumberFormat="1" applyFont="1" applyBorder="1" applyAlignment="1">
      <alignment vertical="top"/>
    </xf>
    <xf numFmtId="0" fontId="7" fillId="0" borderId="5" xfId="0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top" wrapText="1"/>
    </xf>
    <xf numFmtId="164" fontId="7" fillId="0" borderId="5" xfId="15" applyNumberFormat="1" applyFont="1" applyBorder="1" applyAlignment="1">
      <alignment horizontal="center" vertical="top" wrapText="1"/>
    </xf>
    <xf numFmtId="164" fontId="7" fillId="0" borderId="5" xfId="15" applyNumberFormat="1" applyFont="1" applyBorder="1" applyAlignment="1">
      <alignment vertical="top" wrapText="1"/>
    </xf>
    <xf numFmtId="164" fontId="7" fillId="0" borderId="5" xfId="15" applyNumberFormat="1" applyFont="1" applyBorder="1" applyAlignment="1">
      <alignment vertical="top"/>
    </xf>
    <xf numFmtId="164" fontId="7" fillId="0" borderId="5" xfId="15" applyNumberFormat="1" applyFont="1" applyBorder="1" applyAlignment="1">
      <alignment horizontal="right" vertical="top"/>
    </xf>
    <xf numFmtId="164" fontId="7" fillId="0" borderId="8" xfId="15" applyNumberFormat="1" applyFont="1" applyBorder="1" applyAlignment="1">
      <alignment horizontal="right" vertical="top"/>
    </xf>
    <xf numFmtId="0" fontId="7" fillId="0" borderId="5" xfId="0" applyFont="1" applyBorder="1" applyAlignment="1">
      <alignment vertical="top"/>
    </xf>
    <xf numFmtId="164" fontId="7" fillId="0" borderId="17" xfId="15" applyNumberFormat="1" applyFont="1" applyBorder="1" applyAlignment="1">
      <alignment vertical="top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right" vertical="top" wrapText="1"/>
    </xf>
    <xf numFmtId="164" fontId="7" fillId="0" borderId="4" xfId="15" applyNumberFormat="1" applyFont="1" applyBorder="1" applyAlignment="1">
      <alignment horizontal="center" vertical="top" wrapText="1"/>
    </xf>
    <xf numFmtId="164" fontId="7" fillId="0" borderId="4" xfId="15" applyNumberFormat="1" applyFont="1" applyBorder="1" applyAlignment="1">
      <alignment vertical="top" wrapText="1"/>
    </xf>
    <xf numFmtId="164" fontId="7" fillId="0" borderId="4" xfId="15" applyNumberFormat="1" applyFont="1" applyBorder="1" applyAlignment="1">
      <alignment vertical="top"/>
    </xf>
    <xf numFmtId="164" fontId="7" fillId="0" borderId="4" xfId="15" applyNumberFormat="1" applyFont="1" applyBorder="1" applyAlignment="1">
      <alignment horizontal="right" vertical="top"/>
    </xf>
    <xf numFmtId="164" fontId="7" fillId="0" borderId="26" xfId="15" applyNumberFormat="1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164" fontId="7" fillId="0" borderId="16" xfId="15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5" fillId="0" borderId="3" xfId="15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164" fontId="2" fillId="0" borderId="3" xfId="15" applyNumberFormat="1" applyFont="1" applyBorder="1" applyAlignment="1">
      <alignment/>
    </xf>
    <xf numFmtId="0" fontId="1" fillId="0" borderId="22" xfId="0" applyFont="1" applyBorder="1" applyAlignment="1">
      <alignment horizontal="center" vertical="top" wrapText="1"/>
    </xf>
    <xf numFmtId="164" fontId="1" fillId="0" borderId="22" xfId="15" applyNumberFormat="1" applyFont="1" applyBorder="1" applyAlignment="1">
      <alignment/>
    </xf>
    <xf numFmtId="164" fontId="1" fillId="0" borderId="20" xfId="15" applyNumberFormat="1" applyFont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4" xfId="15" applyNumberFormat="1" applyFont="1" applyBorder="1" applyAlignment="1">
      <alignment/>
    </xf>
    <xf numFmtId="0" fontId="5" fillId="0" borderId="5" xfId="0" applyFont="1" applyBorder="1" applyAlignment="1">
      <alignment vertical="top"/>
    </xf>
    <xf numFmtId="0" fontId="5" fillId="0" borderId="3" xfId="0" applyFont="1" applyBorder="1" applyAlignment="1">
      <alignment/>
    </xf>
    <xf numFmtId="0" fontId="2" fillId="0" borderId="19" xfId="0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justify" vertical="top" wrapText="1"/>
    </xf>
    <xf numFmtId="164" fontId="1" fillId="0" borderId="3" xfId="15" applyNumberFormat="1" applyFont="1" applyBorder="1" applyAlignment="1">
      <alignment vertical="top"/>
    </xf>
    <xf numFmtId="164" fontId="1" fillId="0" borderId="12" xfId="15" applyNumberFormat="1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23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horizontal="center" vertical="center" wrapText="1"/>
    </xf>
    <xf numFmtId="164" fontId="8" fillId="0" borderId="17" xfId="15" applyNumberFormat="1" applyFont="1" applyBorder="1" applyAlignment="1">
      <alignment horizontal="center" vertical="center" wrapText="1"/>
    </xf>
    <xf numFmtId="164" fontId="4" fillId="0" borderId="12" xfId="15" applyNumberFormat="1" applyFont="1" applyBorder="1" applyAlignment="1">
      <alignment vertical="top"/>
    </xf>
    <xf numFmtId="164" fontId="2" fillId="0" borderId="8" xfId="15" applyNumberFormat="1" applyFont="1" applyBorder="1" applyAlignment="1">
      <alignment vertical="top"/>
    </xf>
    <xf numFmtId="0" fontId="1" fillId="0" borderId="13" xfId="0" applyFont="1" applyBorder="1" applyAlignment="1">
      <alignment/>
    </xf>
    <xf numFmtId="164" fontId="8" fillId="0" borderId="20" xfId="15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8" fillId="0" borderId="12" xfId="15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3" fontId="8" fillId="0" borderId="5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164" fontId="8" fillId="0" borderId="0" xfId="15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0" xfId="15" applyNumberFormat="1" applyFont="1" applyAlignment="1">
      <alignment horizontal="center" vertical="center"/>
    </xf>
    <xf numFmtId="164" fontId="8" fillId="0" borderId="0" xfId="0" applyNumberFormat="1" applyFont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8" fillId="0" borderId="23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justify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164" fontId="8" fillId="0" borderId="2" xfId="15" applyNumberFormat="1" applyFont="1" applyBorder="1" applyAlignment="1">
      <alignment horizontal="center" vertical="center" wrapText="1"/>
    </xf>
    <xf numFmtId="164" fontId="8" fillId="0" borderId="4" xfId="15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justify" vertical="center" wrapText="1"/>
    </xf>
    <xf numFmtId="164" fontId="9" fillId="0" borderId="5" xfId="15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64" fontId="8" fillId="0" borderId="5" xfId="15" applyNumberFormat="1" applyFont="1" applyBorder="1" applyAlignment="1">
      <alignment horizontal="right" vertical="center" wrapText="1"/>
    </xf>
    <xf numFmtId="164" fontId="8" fillId="0" borderId="4" xfId="15" applyNumberFormat="1" applyFont="1" applyBorder="1" applyAlignment="1">
      <alignment vertical="center" wrapText="1"/>
    </xf>
    <xf numFmtId="164" fontId="8" fillId="0" borderId="4" xfId="15" applyNumberFormat="1" applyFont="1" applyBorder="1" applyAlignment="1">
      <alignment horizontal="right" vertical="center" wrapText="1"/>
    </xf>
    <xf numFmtId="164" fontId="9" fillId="0" borderId="6" xfId="15" applyNumberFormat="1" applyFont="1" applyBorder="1" applyAlignment="1">
      <alignment horizontal="center" vertical="center" wrapText="1"/>
    </xf>
    <xf numFmtId="164" fontId="9" fillId="0" borderId="18" xfId="15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64" fontId="8" fillId="0" borderId="17" xfId="0" applyNumberFormat="1" applyFont="1" applyBorder="1" applyAlignment="1">
      <alignment horizontal="right" vertical="center" wrapText="1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164" fontId="5" fillId="0" borderId="20" xfId="15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64" fontId="8" fillId="0" borderId="3" xfId="15" applyNumberFormat="1" applyFont="1" applyBorder="1" applyAlignment="1">
      <alignment vertical="center" wrapText="1"/>
    </xf>
    <xf numFmtId="164" fontId="9" fillId="0" borderId="5" xfId="15" applyNumberFormat="1" applyFont="1" applyBorder="1" applyAlignment="1">
      <alignment vertical="center" wrapText="1"/>
    </xf>
    <xf numFmtId="3" fontId="9" fillId="0" borderId="5" xfId="15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64" fontId="8" fillId="0" borderId="31" xfId="15" applyNumberFormat="1" applyFont="1" applyBorder="1" applyAlignment="1">
      <alignment horizontal="center" vertical="center" wrapText="1"/>
    </xf>
    <xf numFmtId="3" fontId="8" fillId="0" borderId="2" xfId="15" applyNumberFormat="1" applyFont="1" applyBorder="1" applyAlignment="1">
      <alignment horizontal="center" vertical="center" wrapText="1"/>
    </xf>
    <xf numFmtId="164" fontId="8" fillId="0" borderId="32" xfId="15" applyNumberFormat="1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justify" vertical="center" wrapText="1"/>
    </xf>
    <xf numFmtId="0" fontId="8" fillId="0" borderId="34" xfId="0" applyFont="1" applyBorder="1" applyAlignment="1">
      <alignment horizontal="left" vertical="center" wrapText="1"/>
    </xf>
    <xf numFmtId="164" fontId="8" fillId="0" borderId="37" xfId="15" applyNumberFormat="1" applyFont="1" applyBorder="1" applyAlignment="1">
      <alignment horizontal="center" vertical="center" wrapText="1"/>
    </xf>
    <xf numFmtId="164" fontId="8" fillId="0" borderId="34" xfId="15" applyNumberFormat="1" applyFont="1" applyBorder="1" applyAlignment="1">
      <alignment vertical="center" wrapText="1"/>
    </xf>
    <xf numFmtId="164" fontId="8" fillId="0" borderId="34" xfId="15" applyNumberFormat="1" applyFont="1" applyBorder="1" applyAlignment="1">
      <alignment horizontal="center" vertical="center" wrapText="1"/>
    </xf>
    <xf numFmtId="3" fontId="8" fillId="0" borderId="34" xfId="15" applyNumberFormat="1" applyFont="1" applyBorder="1" applyAlignment="1">
      <alignment horizontal="center" vertical="center" wrapText="1"/>
    </xf>
    <xf numFmtId="164" fontId="8" fillId="0" borderId="5" xfId="15" applyNumberFormat="1" applyFont="1" applyBorder="1" applyAlignment="1">
      <alignment vertical="center" wrapText="1"/>
    </xf>
    <xf numFmtId="3" fontId="8" fillId="0" borderId="38" xfId="0" applyNumberFormat="1" applyFont="1" applyFill="1" applyBorder="1" applyAlignment="1">
      <alignment horizontal="right" vertical="center" wrapText="1"/>
    </xf>
    <xf numFmtId="164" fontId="8" fillId="0" borderId="2" xfId="15" applyNumberFormat="1" applyFont="1" applyBorder="1" applyAlignment="1">
      <alignment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justify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center" vertical="center" wrapText="1"/>
    </xf>
    <xf numFmtId="164" fontId="12" fillId="0" borderId="40" xfId="15" applyNumberFormat="1" applyFont="1" applyBorder="1" applyAlignment="1">
      <alignment horizontal="center" vertical="center" wrapText="1"/>
    </xf>
    <xf numFmtId="164" fontId="8" fillId="0" borderId="40" xfId="15" applyNumberFormat="1" applyFont="1" applyBorder="1" applyAlignment="1">
      <alignment vertical="center" wrapText="1"/>
    </xf>
    <xf numFmtId="3" fontId="12" fillId="0" borderId="40" xfId="15" applyNumberFormat="1" applyFont="1" applyBorder="1" applyAlignment="1">
      <alignment horizontal="center" vertical="center" wrapText="1"/>
    </xf>
    <xf numFmtId="164" fontId="12" fillId="0" borderId="41" xfId="15" applyNumberFormat="1" applyFont="1" applyBorder="1" applyAlignment="1">
      <alignment horizontal="center" vertical="center" wrapText="1"/>
    </xf>
    <xf numFmtId="3" fontId="8" fillId="0" borderId="4" xfId="15" applyNumberFormat="1" applyFont="1" applyFill="1" applyBorder="1" applyAlignment="1">
      <alignment horizontal="center" vertical="center" wrapText="1"/>
    </xf>
    <xf numFmtId="3" fontId="8" fillId="0" borderId="3" xfId="15" applyNumberFormat="1" applyFont="1" applyFill="1" applyBorder="1" applyAlignment="1">
      <alignment horizontal="center" vertical="center" wrapText="1"/>
    </xf>
    <xf numFmtId="3" fontId="8" fillId="0" borderId="5" xfId="15" applyNumberFormat="1" applyFont="1" applyFill="1" applyBorder="1" applyAlignment="1">
      <alignment horizontal="center" vertical="center" wrapText="1"/>
    </xf>
    <xf numFmtId="3" fontId="8" fillId="0" borderId="4" xfId="15" applyNumberFormat="1" applyFont="1" applyBorder="1" applyAlignment="1">
      <alignment horizontal="center" vertical="center" wrapText="1"/>
    </xf>
    <xf numFmtId="164" fontId="8" fillId="0" borderId="16" xfId="15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164" fontId="9" fillId="0" borderId="23" xfId="15" applyNumberFormat="1" applyFont="1" applyBorder="1" applyAlignment="1">
      <alignment horizontal="center" vertical="center" wrapText="1"/>
    </xf>
    <xf numFmtId="164" fontId="7" fillId="0" borderId="5" xfId="15" applyNumberFormat="1" applyFont="1" applyBorder="1" applyAlignment="1">
      <alignment horizontal="center" wrapText="1"/>
    </xf>
    <xf numFmtId="164" fontId="7" fillId="0" borderId="4" xfId="15" applyNumberFormat="1" applyFont="1" applyBorder="1" applyAlignment="1">
      <alignment horizont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0" fontId="9" fillId="0" borderId="4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164" fontId="2" fillId="0" borderId="17" xfId="15" applyNumberFormat="1" applyFont="1" applyBorder="1" applyAlignment="1">
      <alignment/>
    </xf>
    <xf numFmtId="164" fontId="4" fillId="0" borderId="17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164" fontId="1" fillId="0" borderId="43" xfId="15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164" fontId="1" fillId="0" borderId="0" xfId="15" applyNumberFormat="1" applyFont="1" applyAlignment="1">
      <alignment horizontal="center" wrapText="1"/>
    </xf>
    <xf numFmtId="0" fontId="1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top"/>
    </xf>
    <xf numFmtId="0" fontId="3" fillId="0" borderId="7" xfId="0" applyNumberFormat="1" applyFont="1" applyBorder="1" applyAlignment="1">
      <alignment horizontal="justify" vertical="top" wrapText="1"/>
    </xf>
    <xf numFmtId="164" fontId="4" fillId="0" borderId="7" xfId="15" applyNumberFormat="1" applyFont="1" applyBorder="1" applyAlignment="1">
      <alignment vertical="top"/>
    </xf>
    <xf numFmtId="164" fontId="4" fillId="0" borderId="3" xfId="15" applyNumberFormat="1" applyFont="1" applyBorder="1" applyAlignment="1">
      <alignment vertical="top"/>
    </xf>
    <xf numFmtId="167" fontId="16" fillId="0" borderId="0" xfId="15" applyNumberFormat="1" applyFont="1" applyAlignment="1">
      <alignment horizontal="justify"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64" fontId="1" fillId="0" borderId="48" xfId="15" applyNumberFormat="1" applyFont="1" applyBorder="1" applyAlignment="1">
      <alignment horizontal="center"/>
    </xf>
    <xf numFmtId="164" fontId="1" fillId="0" borderId="48" xfId="15" applyNumberFormat="1" applyFont="1" applyBorder="1" applyAlignment="1">
      <alignment/>
    </xf>
    <xf numFmtId="164" fontId="1" fillId="0" borderId="49" xfId="15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/>
    </xf>
    <xf numFmtId="49" fontId="2" fillId="0" borderId="50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22" xfId="15" applyNumberFormat="1" applyFont="1" applyBorder="1" applyAlignment="1">
      <alignment horizontal="left" wrapText="1"/>
    </xf>
    <xf numFmtId="164" fontId="2" fillId="0" borderId="3" xfId="15" applyNumberFormat="1" applyFont="1" applyBorder="1" applyAlignment="1">
      <alignment horizontal="left" wrapText="1"/>
    </xf>
    <xf numFmtId="164" fontId="2" fillId="0" borderId="50" xfId="15" applyNumberFormat="1" applyFont="1" applyBorder="1" applyAlignment="1">
      <alignment horizontal="left" wrapText="1"/>
    </xf>
    <xf numFmtId="164" fontId="1" fillId="0" borderId="7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50" xfId="15" applyNumberFormat="1" applyFont="1" applyBorder="1" applyAlignment="1">
      <alignment/>
    </xf>
    <xf numFmtId="164" fontId="2" fillId="0" borderId="3" xfId="15" applyNumberFormat="1" applyFont="1" applyBorder="1" applyAlignment="1">
      <alignment wrapText="1"/>
    </xf>
    <xf numFmtId="164" fontId="1" fillId="0" borderId="50" xfId="15" applyNumberFormat="1" applyFont="1" applyBorder="1" applyAlignment="1">
      <alignment/>
    </xf>
    <xf numFmtId="164" fontId="2" fillId="0" borderId="50" xfId="15" applyNumberFormat="1" applyFont="1" applyBorder="1" applyAlignment="1">
      <alignment/>
    </xf>
    <xf numFmtId="49" fontId="1" fillId="0" borderId="3" xfId="0" applyNumberFormat="1" applyFont="1" applyBorder="1" applyAlignment="1">
      <alignment horizontal="center" wrapText="1"/>
    </xf>
    <xf numFmtId="164" fontId="2" fillId="0" borderId="22" xfId="15" applyNumberFormat="1" applyFont="1" applyBorder="1" applyAlignment="1">
      <alignment horizontal="center"/>
    </xf>
    <xf numFmtId="164" fontId="2" fillId="0" borderId="50" xfId="15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164" fontId="1" fillId="0" borderId="50" xfId="15" applyNumberFormat="1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7" xfId="15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51" xfId="15" applyNumberFormat="1" applyFont="1" applyBorder="1" applyAlignment="1">
      <alignment/>
    </xf>
    <xf numFmtId="0" fontId="1" fillId="0" borderId="0" xfId="0" applyFont="1" applyAlignment="1">
      <alignment wrapText="1"/>
    </xf>
    <xf numFmtId="164" fontId="2" fillId="0" borderId="12" xfId="15" applyNumberFormat="1" applyFont="1" applyBorder="1" applyAlignment="1">
      <alignment wrapText="1"/>
    </xf>
    <xf numFmtId="164" fontId="3" fillId="0" borderId="5" xfId="15" applyNumberFormat="1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3" fontId="8" fillId="0" borderId="0" xfId="15" applyNumberFormat="1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4" fontId="9" fillId="0" borderId="38" xfId="15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164" fontId="12" fillId="0" borderId="40" xfId="15" applyNumberFormat="1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3" fontId="9" fillId="0" borderId="6" xfId="15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14" fillId="0" borderId="40" xfId="15" applyNumberFormat="1" applyFont="1" applyBorder="1" applyAlignment="1">
      <alignment vertical="center" wrapText="1"/>
    </xf>
    <xf numFmtId="4" fontId="8" fillId="0" borderId="40" xfId="0" applyNumberFormat="1" applyFont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8" fillId="0" borderId="41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5" applyNumberFormat="1" applyFont="1" applyBorder="1" applyAlignment="1">
      <alignment horizontal="right" vertical="center" wrapText="1"/>
    </xf>
    <xf numFmtId="164" fontId="9" fillId="0" borderId="24" xfId="15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justify" vertical="center" wrapText="1"/>
    </xf>
    <xf numFmtId="3" fontId="9" fillId="0" borderId="40" xfId="15" applyNumberFormat="1" applyFont="1" applyBorder="1" applyAlignment="1">
      <alignment horizontal="center" vertical="center" wrapText="1"/>
    </xf>
    <xf numFmtId="164" fontId="9" fillId="0" borderId="40" xfId="15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3" fontId="9" fillId="0" borderId="52" xfId="0" applyNumberFormat="1" applyFont="1" applyBorder="1" applyAlignment="1">
      <alignment horizontal="right" vertical="center" wrapText="1"/>
    </xf>
    <xf numFmtId="164" fontId="9" fillId="0" borderId="40" xfId="15" applyNumberFormat="1" applyFont="1" applyBorder="1" applyAlignment="1">
      <alignment vertical="center" wrapText="1"/>
    </xf>
    <xf numFmtId="164" fontId="9" fillId="0" borderId="40" xfId="15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3" fontId="8" fillId="0" borderId="52" xfId="0" applyNumberFormat="1" applyFont="1" applyBorder="1" applyAlignment="1">
      <alignment horizontal="right" vertical="center" wrapText="1"/>
    </xf>
    <xf numFmtId="0" fontId="9" fillId="0" borderId="4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left" vertical="center" wrapText="1"/>
    </xf>
    <xf numFmtId="3" fontId="8" fillId="0" borderId="36" xfId="15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right" vertical="center" wrapText="1"/>
    </xf>
    <xf numFmtId="164" fontId="8" fillId="0" borderId="36" xfId="15" applyNumberFormat="1" applyFont="1" applyBorder="1" applyAlignment="1">
      <alignment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9" fillId="0" borderId="40" xfId="0" applyNumberFormat="1" applyFont="1" applyBorder="1" applyAlignment="1">
      <alignment horizontal="right" vertical="center" wrapText="1"/>
    </xf>
    <xf numFmtId="0" fontId="8" fillId="0" borderId="52" xfId="0" applyFont="1" applyBorder="1" applyAlignment="1">
      <alignment horizontal="center" vertical="center" wrapText="1"/>
    </xf>
    <xf numFmtId="164" fontId="9" fillId="0" borderId="41" xfId="15" applyNumberFormat="1" applyFont="1" applyBorder="1" applyAlignment="1">
      <alignment horizontal="center" vertical="center" wrapText="1"/>
    </xf>
    <xf numFmtId="164" fontId="8" fillId="0" borderId="40" xfId="15" applyNumberFormat="1" applyFont="1" applyBorder="1" applyAlignment="1">
      <alignment horizontal="center" vertical="center" wrapText="1"/>
    </xf>
    <xf numFmtId="3" fontId="8" fillId="0" borderId="40" xfId="15" applyNumberFormat="1" applyFont="1" applyBorder="1" applyAlignment="1">
      <alignment horizontal="center" vertical="center" wrapText="1"/>
    </xf>
    <xf numFmtId="164" fontId="8" fillId="0" borderId="41" xfId="15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3" fontId="12" fillId="0" borderId="52" xfId="0" applyNumberFormat="1" applyFont="1" applyBorder="1" applyAlignment="1">
      <alignment horizontal="right" vertical="center" wrapText="1"/>
    </xf>
    <xf numFmtId="3" fontId="12" fillId="0" borderId="40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 wrapText="1"/>
    </xf>
    <xf numFmtId="164" fontId="8" fillId="0" borderId="38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justify" vertical="center" wrapText="1"/>
    </xf>
    <xf numFmtId="0" fontId="8" fillId="0" borderId="55" xfId="0" applyFont="1" applyBorder="1" applyAlignment="1">
      <alignment horizontal="center" vertical="center" wrapText="1"/>
    </xf>
    <xf numFmtId="3" fontId="8" fillId="0" borderId="55" xfId="15" applyNumberFormat="1" applyFont="1" applyBorder="1" applyAlignment="1">
      <alignment horizontal="center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164" fontId="8" fillId="0" borderId="55" xfId="15" applyNumberFormat="1" applyFont="1" applyBorder="1" applyAlignment="1">
      <alignment vertical="center" wrapText="1"/>
    </xf>
    <xf numFmtId="3" fontId="8" fillId="0" borderId="55" xfId="0" applyNumberFormat="1" applyFont="1" applyBorder="1" applyAlignment="1">
      <alignment horizontal="right" vertical="center" wrapText="1"/>
    </xf>
    <xf numFmtId="4" fontId="8" fillId="0" borderId="55" xfId="0" applyNumberFormat="1" applyFont="1" applyBorder="1" applyAlignment="1">
      <alignment horizontal="right" vertical="center" wrapText="1"/>
    </xf>
    <xf numFmtId="164" fontId="8" fillId="0" borderId="57" xfId="0" applyNumberFormat="1" applyFont="1" applyBorder="1" applyAlignment="1">
      <alignment horizontal="right" vertical="center" wrapText="1"/>
    </xf>
    <xf numFmtId="0" fontId="9" fillId="0" borderId="58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49" fontId="7" fillId="0" borderId="7" xfId="15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60" xfId="15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61" xfId="0" applyFont="1" applyBorder="1" applyAlignment="1">
      <alignment horizontal="left"/>
    </xf>
    <xf numFmtId="0" fontId="1" fillId="0" borderId="61" xfId="0" applyFont="1" applyBorder="1" applyAlignment="1">
      <alignment horizontal="center"/>
    </xf>
    <xf numFmtId="164" fontId="1" fillId="0" borderId="61" xfId="15" applyNumberFormat="1" applyFont="1" applyBorder="1" applyAlignment="1">
      <alignment horizontal="center"/>
    </xf>
    <xf numFmtId="164" fontId="1" fillId="0" borderId="62" xfId="15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164" fontId="1" fillId="0" borderId="21" xfId="15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32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2" fillId="0" borderId="32" xfId="15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justify" wrapText="1"/>
    </xf>
    <xf numFmtId="0" fontId="1" fillId="0" borderId="6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64" xfId="0" applyFont="1" applyBorder="1" applyAlignment="1">
      <alignment horizontal="center" vertical="top"/>
    </xf>
    <xf numFmtId="0" fontId="1" fillId="0" borderId="64" xfId="0" applyFont="1" applyBorder="1" applyAlignment="1">
      <alignment horizontal="center" wrapText="1"/>
    </xf>
    <xf numFmtId="164" fontId="1" fillId="0" borderId="64" xfId="15" applyNumberFormat="1" applyFont="1" applyBorder="1" applyAlignment="1">
      <alignment horizontal="center" vertical="top"/>
    </xf>
    <xf numFmtId="164" fontId="1" fillId="0" borderId="65" xfId="15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0" xfId="15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 wrapText="1"/>
    </xf>
    <xf numFmtId="164" fontId="1" fillId="0" borderId="0" xfId="15" applyNumberFormat="1" applyFont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164" fontId="1" fillId="0" borderId="43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0" fontId="1" fillId="0" borderId="7" xfId="0" applyFont="1" applyBorder="1" applyAlignment="1">
      <alignment horizontal="justify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2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9" fontId="7" fillId="0" borderId="22" xfId="15" applyNumberFormat="1" applyFont="1" applyBorder="1" applyAlignment="1">
      <alignment horizontal="center"/>
    </xf>
    <xf numFmtId="49" fontId="7" fillId="0" borderId="20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 vertical="center" wrapText="1"/>
    </xf>
    <xf numFmtId="164" fontId="7" fillId="0" borderId="2" xfId="15" applyNumberFormat="1" applyFont="1" applyBorder="1" applyAlignment="1">
      <alignment vertical="center" wrapText="1"/>
    </xf>
    <xf numFmtId="164" fontId="7" fillId="0" borderId="4" xfId="15" applyNumberFormat="1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7" xfId="15" applyNumberFormat="1" applyFont="1" applyBorder="1" applyAlignment="1">
      <alignment horizontal="center" wrapText="1"/>
    </xf>
    <xf numFmtId="164" fontId="7" fillId="0" borderId="22" xfId="15" applyNumberFormat="1" applyFont="1" applyBorder="1" applyAlignment="1">
      <alignment horizontal="center" wrapText="1"/>
    </xf>
    <xf numFmtId="164" fontId="7" fillId="0" borderId="20" xfId="15" applyNumberFormat="1" applyFont="1" applyBorder="1" applyAlignment="1">
      <alignment horizontal="center" wrapText="1"/>
    </xf>
    <xf numFmtId="0" fontId="10" fillId="0" borderId="43" xfId="0" applyFont="1" applyBorder="1" applyAlignment="1">
      <alignment horizontal="justify" wrapText="1"/>
    </xf>
    <xf numFmtId="164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2" fillId="0" borderId="63" xfId="15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justify" vertical="top" wrapText="1"/>
    </xf>
    <xf numFmtId="49" fontId="3" fillId="0" borderId="0" xfId="0" applyNumberFormat="1" applyFont="1" applyAlignment="1">
      <alignment horizontal="justify" vertical="top"/>
    </xf>
    <xf numFmtId="49" fontId="1" fillId="0" borderId="0" xfId="0" applyNumberFormat="1" applyFont="1" applyAlignment="1">
      <alignment horizontal="justify" vertical="top"/>
    </xf>
    <xf numFmtId="49" fontId="3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5" fontId="3" fillId="0" borderId="0" xfId="0" applyNumberFormat="1" applyFont="1" applyAlignment="1">
      <alignment horizontal="justify" vertical="top" wrapText="1"/>
    </xf>
    <xf numFmtId="4" fontId="6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vertical="top"/>
    </xf>
    <xf numFmtId="37" fontId="1" fillId="0" borderId="0" xfId="0" applyNumberFormat="1" applyFont="1" applyAlignment="1">
      <alignment horizontal="center" vertical="top" wrapText="1"/>
    </xf>
    <xf numFmtId="8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9" fontId="1" fillId="0" borderId="0" xfId="0" applyNumberFormat="1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38" fontId="6" fillId="0" borderId="0" xfId="0" applyNumberFormat="1" applyFont="1" applyAlignment="1">
      <alignment horizontal="justify" vertical="top" wrapText="1"/>
    </xf>
    <xf numFmtId="38" fontId="0" fillId="0" borderId="0" xfId="0" applyNumberFormat="1" applyAlignment="1">
      <alignment horizontal="justify" vertical="top" wrapText="1"/>
    </xf>
    <xf numFmtId="49" fontId="6" fillId="0" borderId="0" xfId="0" applyNumberFormat="1" applyFont="1" applyAlignment="1">
      <alignment horizontal="justify" vertical="top" wrapText="1"/>
    </xf>
    <xf numFmtId="0" fontId="6" fillId="0" borderId="0" xfId="0" applyNumberFormat="1" applyFont="1" applyAlignment="1">
      <alignment horizontal="justify" vertical="top" wrapText="1"/>
    </xf>
    <xf numFmtId="0" fontId="0" fillId="0" borderId="0" xfId="0" applyNumberFormat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38" fontId="0" fillId="0" borderId="0" xfId="0" applyNumberFormat="1" applyFont="1" applyAlignment="1">
      <alignment horizontal="justify" vertical="top" wrapText="1"/>
    </xf>
    <xf numFmtId="49" fontId="0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63" xfId="0" applyNumberFormat="1" applyFont="1" applyBorder="1" applyAlignment="1">
      <alignment horizontal="center" vertical="top" wrapText="1"/>
    </xf>
    <xf numFmtId="164" fontId="1" fillId="0" borderId="45" xfId="15" applyNumberFormat="1" applyFont="1" applyBorder="1" applyAlignment="1">
      <alignment horizontal="center" vertical="top"/>
    </xf>
    <xf numFmtId="164" fontId="1" fillId="0" borderId="47" xfId="15" applyNumberFormat="1" applyFont="1" applyBorder="1" applyAlignment="1">
      <alignment horizontal="center" vertical="top"/>
    </xf>
    <xf numFmtId="164" fontId="1" fillId="0" borderId="59" xfId="15" applyNumberFormat="1" applyFont="1" applyBorder="1" applyAlignment="1">
      <alignment horizontal="center" vertical="top"/>
    </xf>
    <xf numFmtId="164" fontId="1" fillId="0" borderId="0" xfId="15" applyNumberFormat="1" applyFont="1" applyAlignment="1">
      <alignment horizontal="left" vertical="top"/>
    </xf>
    <xf numFmtId="3" fontId="8" fillId="0" borderId="0" xfId="0" applyNumberFormat="1" applyFont="1" applyAlignment="1">
      <alignment vertical="center" wrapText="1"/>
    </xf>
    <xf numFmtId="164" fontId="8" fillId="0" borderId="0" xfId="15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3" fontId="11" fillId="0" borderId="0" xfId="15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48" xfId="15" applyNumberFormat="1" applyFont="1" applyBorder="1" applyAlignment="1">
      <alignment horizontal="center" vertical="center" wrapText="1"/>
    </xf>
    <xf numFmtId="3" fontId="8" fillId="0" borderId="3" xfId="15" applyNumberFormat="1" applyFont="1" applyBorder="1" applyAlignment="1">
      <alignment horizontal="center" vertical="center" wrapText="1"/>
    </xf>
    <xf numFmtId="3" fontId="8" fillId="0" borderId="48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10" xfId="15" applyNumberFormat="1" applyFont="1" applyBorder="1" applyAlignment="1">
      <alignment horizontal="center" vertical="center" wrapText="1"/>
    </xf>
    <xf numFmtId="3" fontId="8" fillId="0" borderId="43" xfId="15" applyNumberFormat="1" applyFont="1" applyBorder="1" applyAlignment="1">
      <alignment horizontal="center" vertical="center" wrapText="1"/>
    </xf>
    <xf numFmtId="3" fontId="8" fillId="0" borderId="68" xfId="15" applyNumberFormat="1" applyFont="1" applyBorder="1" applyAlignment="1">
      <alignment horizontal="center" vertical="center" wrapText="1"/>
    </xf>
    <xf numFmtId="3" fontId="8" fillId="0" borderId="69" xfId="15" applyNumberFormat="1" applyFont="1" applyBorder="1" applyAlignment="1">
      <alignment horizontal="center" vertical="center" wrapText="1"/>
    </xf>
    <xf numFmtId="3" fontId="8" fillId="0" borderId="63" xfId="15" applyNumberFormat="1" applyFont="1" applyBorder="1" applyAlignment="1">
      <alignment horizontal="center" vertical="center" wrapText="1"/>
    </xf>
    <xf numFmtId="3" fontId="8" fillId="0" borderId="70" xfId="15" applyNumberFormat="1" applyFont="1" applyBorder="1" applyAlignment="1">
      <alignment horizontal="center" vertical="center" wrapText="1"/>
    </xf>
    <xf numFmtId="3" fontId="8" fillId="0" borderId="45" xfId="15" applyNumberFormat="1" applyFont="1" applyBorder="1" applyAlignment="1">
      <alignment horizontal="center" vertical="center" wrapText="1"/>
    </xf>
    <xf numFmtId="3" fontId="8" fillId="0" borderId="46" xfId="15" applyNumberFormat="1" applyFont="1" applyBorder="1" applyAlignment="1">
      <alignment horizontal="center" vertical="center" wrapText="1"/>
    </xf>
    <xf numFmtId="3" fontId="8" fillId="0" borderId="47" xfId="15" applyNumberFormat="1" applyFont="1" applyBorder="1" applyAlignment="1">
      <alignment horizontal="center" vertical="center" wrapText="1"/>
    </xf>
    <xf numFmtId="164" fontId="8" fillId="0" borderId="71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3" xfId="15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C1">
      <selection activeCell="J14" sqref="J14"/>
    </sheetView>
  </sheetViews>
  <sheetFormatPr defaultColWidth="9.00390625" defaultRowHeight="12.75"/>
  <cols>
    <col min="1" max="1" width="5.375" style="1" customWidth="1"/>
    <col min="2" max="2" width="30.375" style="1" customWidth="1"/>
    <col min="3" max="3" width="14.75390625" style="1" customWidth="1"/>
    <col min="4" max="4" width="7.75390625" style="1" customWidth="1"/>
    <col min="5" max="5" width="12.875" style="1" customWidth="1"/>
    <col min="6" max="6" width="13.625" style="1" customWidth="1"/>
    <col min="7" max="7" width="12.125" style="1" customWidth="1"/>
    <col min="8" max="8" width="11.375" style="1" customWidth="1"/>
    <col min="9" max="9" width="9.125" style="1" customWidth="1"/>
    <col min="10" max="10" width="11.375" style="1" customWidth="1"/>
    <col min="11" max="16384" width="9.125" style="1" customWidth="1"/>
  </cols>
  <sheetData>
    <row r="1" ht="11.25">
      <c r="H1" s="1" t="s">
        <v>168</v>
      </c>
    </row>
    <row r="2" ht="11.25">
      <c r="H2" s="1" t="s">
        <v>379</v>
      </c>
    </row>
    <row r="3" ht="11.25">
      <c r="H3" s="1" t="s">
        <v>6</v>
      </c>
    </row>
    <row r="4" ht="11.25">
      <c r="H4" s="1" t="s">
        <v>380</v>
      </c>
    </row>
    <row r="5" spans="2:10" ht="11.25">
      <c r="B5" s="500" t="s">
        <v>140</v>
      </c>
      <c r="C5" s="500"/>
      <c r="D5" s="500"/>
      <c r="E5" s="500"/>
      <c r="F5" s="500"/>
      <c r="G5" s="500"/>
      <c r="H5" s="500"/>
      <c r="I5" s="500"/>
      <c r="J5" s="500"/>
    </row>
    <row r="6" spans="1:10" ht="48" customHeight="1">
      <c r="A6" s="501" t="s">
        <v>23</v>
      </c>
      <c r="B6" s="501" t="s">
        <v>141</v>
      </c>
      <c r="C6" s="501" t="s">
        <v>142</v>
      </c>
      <c r="D6" s="501" t="s">
        <v>143</v>
      </c>
      <c r="E6" s="501" t="s">
        <v>144</v>
      </c>
      <c r="F6" s="501" t="s">
        <v>145</v>
      </c>
      <c r="G6" s="501" t="s">
        <v>146</v>
      </c>
      <c r="H6" s="504" t="s">
        <v>147</v>
      </c>
      <c r="I6" s="504"/>
      <c r="J6" s="504"/>
    </row>
    <row r="7" spans="1:10" ht="8.25" customHeight="1">
      <c r="A7" s="501"/>
      <c r="B7" s="501"/>
      <c r="C7" s="501"/>
      <c r="D7" s="501"/>
      <c r="E7" s="501"/>
      <c r="F7" s="501"/>
      <c r="G7" s="501"/>
      <c r="H7" s="185">
        <v>2006</v>
      </c>
      <c r="I7" s="185">
        <v>2007</v>
      </c>
      <c r="J7" s="185">
        <v>2008</v>
      </c>
    </row>
    <row r="8" spans="1:10" ht="11.25">
      <c r="A8" s="186" t="s">
        <v>4</v>
      </c>
      <c r="B8" s="199" t="s">
        <v>155</v>
      </c>
      <c r="C8" s="190"/>
      <c r="D8" s="200"/>
      <c r="E8" s="201">
        <f>E43+E12+E21+E29+E35</f>
        <v>2778911</v>
      </c>
      <c r="F8" s="201">
        <f>F43+F12+F21+F29+F35</f>
        <v>0</v>
      </c>
      <c r="G8" s="201">
        <f>G43+G12+G21+G29+G35</f>
        <v>2778911</v>
      </c>
      <c r="H8" s="201">
        <f>H43+H12+H21</f>
        <v>0</v>
      </c>
      <c r="I8" s="201">
        <f>I43+I12+I21</f>
        <v>0</v>
      </c>
      <c r="J8" s="46"/>
    </row>
    <row r="9" spans="1:10" ht="11.25">
      <c r="A9" s="191"/>
      <c r="B9" s="187" t="s">
        <v>148</v>
      </c>
      <c r="C9" s="188"/>
      <c r="D9" s="202"/>
      <c r="E9" s="203"/>
      <c r="F9" s="204"/>
      <c r="G9" s="46"/>
      <c r="H9" s="46"/>
      <c r="I9" s="46"/>
      <c r="J9" s="46"/>
    </row>
    <row r="10" spans="1:10" ht="11.25">
      <c r="A10" s="192"/>
      <c r="B10" s="187" t="s">
        <v>156</v>
      </c>
      <c r="C10" s="188"/>
      <c r="D10" s="202"/>
      <c r="E10" s="203"/>
      <c r="F10" s="204"/>
      <c r="G10" s="46"/>
      <c r="H10" s="46"/>
      <c r="I10" s="46"/>
      <c r="J10" s="46"/>
    </row>
    <row r="11" spans="1:10" ht="11.25">
      <c r="A11" s="192"/>
      <c r="B11" s="187" t="s">
        <v>157</v>
      </c>
      <c r="C11" s="188"/>
      <c r="D11" s="202"/>
      <c r="E11" s="203"/>
      <c r="F11" s="204"/>
      <c r="G11" s="46"/>
      <c r="H11" s="46"/>
      <c r="I11" s="46"/>
      <c r="J11" s="46"/>
    </row>
    <row r="12" spans="1:10" ht="33.75">
      <c r="A12" s="502" t="s">
        <v>149</v>
      </c>
      <c r="B12" s="193" t="s">
        <v>158</v>
      </c>
      <c r="C12" s="205" t="s">
        <v>29</v>
      </c>
      <c r="D12" s="205" t="s">
        <v>53</v>
      </c>
      <c r="E12" s="194">
        <f>SUM(E13:E17)</f>
        <v>124559</v>
      </c>
      <c r="F12" s="194">
        <f>SUM(F13:F17)</f>
        <v>0</v>
      </c>
      <c r="G12" s="194">
        <f>SUM(G13:G17)</f>
        <v>124559</v>
      </c>
      <c r="H12" s="194"/>
      <c r="I12" s="190"/>
      <c r="J12" s="190"/>
    </row>
    <row r="13" spans="1:10" ht="11.25">
      <c r="A13" s="502"/>
      <c r="B13" s="190" t="s">
        <v>150</v>
      </c>
      <c r="C13" s="196"/>
      <c r="D13" s="195"/>
      <c r="E13" s="46">
        <f>SUM(F13:J13)</f>
        <v>18000</v>
      </c>
      <c r="F13" s="46"/>
      <c r="G13" s="46">
        <v>18000</v>
      </c>
      <c r="H13" s="46"/>
      <c r="I13" s="190"/>
      <c r="J13" s="190"/>
    </row>
    <row r="14" spans="1:10" ht="11.25">
      <c r="A14" s="502"/>
      <c r="B14" s="190" t="s">
        <v>151</v>
      </c>
      <c r="C14" s="196"/>
      <c r="D14" s="195"/>
      <c r="E14" s="46">
        <f>SUM(F14:J14)</f>
        <v>0</v>
      </c>
      <c r="F14" s="46"/>
      <c r="G14" s="46"/>
      <c r="H14" s="46"/>
      <c r="I14" s="190"/>
      <c r="J14" s="190"/>
    </row>
    <row r="15" spans="1:10" ht="11.25">
      <c r="A15" s="502"/>
      <c r="B15" s="190" t="s">
        <v>96</v>
      </c>
      <c r="C15" s="196"/>
      <c r="D15" s="195"/>
      <c r="E15" s="46">
        <f>SUM(F15:J15)</f>
        <v>26640</v>
      </c>
      <c r="F15" s="46"/>
      <c r="G15" s="46">
        <v>26640</v>
      </c>
      <c r="H15" s="46"/>
      <c r="I15" s="190"/>
      <c r="J15" s="190"/>
    </row>
    <row r="16" spans="1:10" ht="11.25">
      <c r="A16" s="502"/>
      <c r="B16" s="190" t="s">
        <v>153</v>
      </c>
      <c r="C16" s="196"/>
      <c r="D16" s="195"/>
      <c r="E16" s="46">
        <f>SUM(F16:J16)</f>
        <v>79919</v>
      </c>
      <c r="F16" s="46"/>
      <c r="G16" s="46">
        <v>79919</v>
      </c>
      <c r="H16" s="46"/>
      <c r="I16" s="190"/>
      <c r="J16" s="190"/>
    </row>
    <row r="17" spans="1:10" ht="11.25">
      <c r="A17" s="503"/>
      <c r="B17" s="190" t="s">
        <v>154</v>
      </c>
      <c r="C17" s="197"/>
      <c r="D17" s="198"/>
      <c r="E17" s="46"/>
      <c r="F17" s="46"/>
      <c r="G17" s="46"/>
      <c r="H17" s="46"/>
      <c r="I17" s="190"/>
      <c r="J17" s="190"/>
    </row>
    <row r="18" spans="1:10" ht="11.25">
      <c r="A18" s="191"/>
      <c r="B18" s="187" t="s">
        <v>148</v>
      </c>
      <c r="C18" s="188"/>
      <c r="D18" s="202"/>
      <c r="E18" s="203"/>
      <c r="F18" s="204"/>
      <c r="G18" s="46"/>
      <c r="H18" s="46"/>
      <c r="I18" s="46"/>
      <c r="J18" s="46"/>
    </row>
    <row r="19" spans="1:10" ht="11.25">
      <c r="A19" s="192"/>
      <c r="B19" s="187" t="s">
        <v>156</v>
      </c>
      <c r="C19" s="188"/>
      <c r="D19" s="202"/>
      <c r="E19" s="203"/>
      <c r="F19" s="204"/>
      <c r="G19" s="46"/>
      <c r="H19" s="46"/>
      <c r="I19" s="46"/>
      <c r="J19" s="46"/>
    </row>
    <row r="20" spans="1:10" ht="11.25">
      <c r="A20" s="192"/>
      <c r="B20" s="187" t="s">
        <v>157</v>
      </c>
      <c r="C20" s="188"/>
      <c r="D20" s="202"/>
      <c r="E20" s="203"/>
      <c r="F20" s="204"/>
      <c r="G20" s="46"/>
      <c r="H20" s="46"/>
      <c r="I20" s="46"/>
      <c r="J20" s="46"/>
    </row>
    <row r="21" spans="1:10" ht="25.5" customHeight="1">
      <c r="A21" s="502" t="s">
        <v>165</v>
      </c>
      <c r="B21" s="193" t="s">
        <v>159</v>
      </c>
      <c r="C21" s="507" t="s">
        <v>29</v>
      </c>
      <c r="D21" s="205" t="s">
        <v>53</v>
      </c>
      <c r="E21" s="194">
        <f>SUM(E22:E26)</f>
        <v>911160</v>
      </c>
      <c r="F21" s="194">
        <f>SUM(F22:F26)</f>
        <v>0</v>
      </c>
      <c r="G21" s="194">
        <f>SUM(G22:G26)</f>
        <v>911160</v>
      </c>
      <c r="H21" s="194"/>
      <c r="I21" s="190"/>
      <c r="J21" s="190"/>
    </row>
    <row r="22" spans="1:10" ht="11.25">
      <c r="A22" s="502"/>
      <c r="B22" s="190" t="s">
        <v>150</v>
      </c>
      <c r="C22" s="508"/>
      <c r="D22" s="195"/>
      <c r="E22" s="46">
        <f>SUM(F22:J22)</f>
        <v>36000</v>
      </c>
      <c r="F22" s="46"/>
      <c r="G22" s="46">
        <v>36000</v>
      </c>
      <c r="H22" s="46"/>
      <c r="I22" s="190"/>
      <c r="J22" s="190"/>
    </row>
    <row r="23" spans="1:10" ht="11.25">
      <c r="A23" s="502"/>
      <c r="B23" s="190" t="s">
        <v>151</v>
      </c>
      <c r="C23" s="196"/>
      <c r="D23" s="195"/>
      <c r="E23" s="46">
        <f>SUM(F23:J23)</f>
        <v>0</v>
      </c>
      <c r="F23" s="46"/>
      <c r="G23" s="46"/>
      <c r="H23" s="46"/>
      <c r="I23" s="190"/>
      <c r="J23" s="190"/>
    </row>
    <row r="24" spans="1:10" ht="11.25">
      <c r="A24" s="502"/>
      <c r="B24" s="190" t="s">
        <v>96</v>
      </c>
      <c r="C24" s="196"/>
      <c r="D24" s="195"/>
      <c r="E24" s="46">
        <f>SUM(F24:J24)</f>
        <v>279614</v>
      </c>
      <c r="F24" s="46"/>
      <c r="G24" s="46">
        <v>279614</v>
      </c>
      <c r="H24" s="46"/>
      <c r="I24" s="190"/>
      <c r="J24" s="190"/>
    </row>
    <row r="25" spans="1:10" ht="11.25">
      <c r="A25" s="502"/>
      <c r="B25" s="190" t="s">
        <v>301</v>
      </c>
      <c r="C25" s="196"/>
      <c r="D25" s="195"/>
      <c r="E25" s="46">
        <f>SUM(F25:J25)</f>
        <v>595546</v>
      </c>
      <c r="F25" s="46"/>
      <c r="G25" s="46">
        <v>595546</v>
      </c>
      <c r="H25" s="46"/>
      <c r="I25" s="190"/>
      <c r="J25" s="190"/>
    </row>
    <row r="26" spans="1:10" ht="11.25">
      <c r="A26" s="503"/>
      <c r="B26" s="190" t="s">
        <v>154</v>
      </c>
      <c r="C26" s="197"/>
      <c r="D26" s="198"/>
      <c r="E26" s="46"/>
      <c r="F26" s="46"/>
      <c r="G26" s="46"/>
      <c r="H26" s="46"/>
      <c r="I26" s="190"/>
      <c r="J26" s="190"/>
    </row>
    <row r="27" spans="1:10" ht="11.25">
      <c r="A27" s="192"/>
      <c r="B27" s="187" t="s">
        <v>248</v>
      </c>
      <c r="C27" s="221"/>
      <c r="D27" s="285"/>
      <c r="E27" s="203"/>
      <c r="F27" s="204"/>
      <c r="G27" s="46"/>
      <c r="H27" s="46"/>
      <c r="I27" s="190"/>
      <c r="J27" s="190"/>
    </row>
    <row r="28" spans="1:10" ht="11.25">
      <c r="A28" s="192"/>
      <c r="B28" s="187" t="s">
        <v>249</v>
      </c>
      <c r="C28" s="221"/>
      <c r="D28" s="285"/>
      <c r="E28" s="203"/>
      <c r="F28" s="204"/>
      <c r="G28" s="46"/>
      <c r="H28" s="46"/>
      <c r="I28" s="190"/>
      <c r="J28" s="190"/>
    </row>
    <row r="29" spans="1:10" ht="22.5">
      <c r="A29" s="192" t="s">
        <v>166</v>
      </c>
      <c r="B29" s="286" t="s">
        <v>252</v>
      </c>
      <c r="C29" s="339" t="s">
        <v>253</v>
      </c>
      <c r="D29" s="341" t="s">
        <v>254</v>
      </c>
      <c r="E29" s="194">
        <f>SUM(F29:J29)</f>
        <v>1041111</v>
      </c>
      <c r="F29" s="287"/>
      <c r="G29" s="194">
        <f>SUM(G30:G32)</f>
        <v>1041111</v>
      </c>
      <c r="H29" s="46"/>
      <c r="I29" s="190"/>
      <c r="J29" s="190"/>
    </row>
    <row r="30" spans="1:10" ht="11.25">
      <c r="A30" s="192"/>
      <c r="B30" s="286" t="s">
        <v>250</v>
      </c>
      <c r="C30" s="338"/>
      <c r="D30" s="342"/>
      <c r="E30" s="46">
        <f>SUM(F30:J30)</f>
        <v>20414</v>
      </c>
      <c r="F30" s="204"/>
      <c r="G30" s="46">
        <v>20414</v>
      </c>
      <c r="H30" s="46"/>
      <c r="I30" s="190"/>
      <c r="J30" s="190"/>
    </row>
    <row r="31" spans="1:10" ht="11.25">
      <c r="A31" s="192"/>
      <c r="B31" s="286" t="s">
        <v>251</v>
      </c>
      <c r="C31" s="338"/>
      <c r="D31" s="342"/>
      <c r="E31" s="46">
        <f>SUM(F31:J31)</f>
        <v>279671</v>
      </c>
      <c r="F31" s="204"/>
      <c r="G31" s="46">
        <v>279671</v>
      </c>
      <c r="H31" s="46"/>
      <c r="I31" s="190"/>
      <c r="J31" s="190"/>
    </row>
    <row r="32" spans="1:10" ht="11.25">
      <c r="A32" s="237"/>
      <c r="B32" s="286" t="s">
        <v>302</v>
      </c>
      <c r="C32" s="221"/>
      <c r="D32" s="343"/>
      <c r="E32" s="46">
        <f>SUM(F32:J32)</f>
        <v>741026</v>
      </c>
      <c r="F32" s="204"/>
      <c r="G32" s="46">
        <v>741026</v>
      </c>
      <c r="H32" s="46"/>
      <c r="I32" s="190"/>
      <c r="J32" s="190"/>
    </row>
    <row r="33" spans="1:10" ht="11.25">
      <c r="A33" s="191"/>
      <c r="B33" s="187" t="s">
        <v>248</v>
      </c>
      <c r="C33" s="221"/>
      <c r="D33" s="285"/>
      <c r="E33" s="203"/>
      <c r="F33" s="204"/>
      <c r="G33" s="46"/>
      <c r="H33" s="46"/>
      <c r="I33" s="190"/>
      <c r="J33" s="190"/>
    </row>
    <row r="34" spans="1:10" ht="11.25">
      <c r="A34" s="192"/>
      <c r="B34" s="187" t="s">
        <v>318</v>
      </c>
      <c r="C34" s="221"/>
      <c r="D34" s="285"/>
      <c r="E34" s="203"/>
      <c r="F34" s="204"/>
      <c r="G34" s="46"/>
      <c r="H34" s="46"/>
      <c r="I34" s="190"/>
      <c r="J34" s="190"/>
    </row>
    <row r="35" spans="1:10" ht="22.5">
      <c r="A35" s="192" t="s">
        <v>257</v>
      </c>
      <c r="B35" s="286" t="s">
        <v>255</v>
      </c>
      <c r="C35" s="344" t="s">
        <v>253</v>
      </c>
      <c r="D35" s="205" t="s">
        <v>254</v>
      </c>
      <c r="E35" s="194">
        <f>SUM(E36:E38)</f>
        <v>576119</v>
      </c>
      <c r="F35" s="194">
        <f>SUM(F36:F38)</f>
        <v>0</v>
      </c>
      <c r="G35" s="194">
        <f>SUM(G36:G38)</f>
        <v>576119</v>
      </c>
      <c r="H35" s="46"/>
      <c r="I35" s="190"/>
      <c r="J35" s="190"/>
    </row>
    <row r="36" spans="1:10" ht="11.25">
      <c r="A36" s="192"/>
      <c r="B36" s="286" t="s">
        <v>250</v>
      </c>
      <c r="C36" s="196"/>
      <c r="D36" s="195"/>
      <c r="E36" s="46">
        <f>SUM(F36:J36)</f>
        <v>11296</v>
      </c>
      <c r="F36" s="204"/>
      <c r="G36" s="46">
        <v>11296</v>
      </c>
      <c r="H36" s="46"/>
      <c r="I36" s="190"/>
      <c r="J36" s="190"/>
    </row>
    <row r="37" spans="1:10" ht="11.25">
      <c r="A37" s="192"/>
      <c r="B37" s="286" t="s">
        <v>251</v>
      </c>
      <c r="C37" s="196"/>
      <c r="D37" s="195"/>
      <c r="E37" s="46">
        <f>SUM(F37:J37)</f>
        <v>148548</v>
      </c>
      <c r="F37" s="204"/>
      <c r="G37" s="46">
        <v>148548</v>
      </c>
      <c r="H37" s="46"/>
      <c r="I37" s="190"/>
      <c r="J37" s="190"/>
    </row>
    <row r="38" spans="1:10" ht="11.25">
      <c r="A38" s="237"/>
      <c r="B38" s="286" t="s">
        <v>302</v>
      </c>
      <c r="C38" s="197"/>
      <c r="D38" s="198"/>
      <c r="E38" s="46">
        <f>SUM(F38:J38)</f>
        <v>416275</v>
      </c>
      <c r="F38" s="204"/>
      <c r="G38" s="46">
        <v>416275</v>
      </c>
      <c r="H38" s="46"/>
      <c r="I38" s="190"/>
      <c r="J38" s="190"/>
    </row>
    <row r="39" spans="1:10" ht="11.25">
      <c r="A39" s="206"/>
      <c r="B39" s="187" t="s">
        <v>148</v>
      </c>
      <c r="C39" s="188"/>
      <c r="D39" s="188"/>
      <c r="E39" s="188"/>
      <c r="F39" s="189"/>
      <c r="G39" s="190"/>
      <c r="H39" s="190"/>
      <c r="I39" s="190"/>
      <c r="J39" s="190"/>
    </row>
    <row r="40" spans="1:10" ht="11.25">
      <c r="A40" s="207"/>
      <c r="B40" s="187" t="s">
        <v>160</v>
      </c>
      <c r="C40" s="188"/>
      <c r="D40" s="188"/>
      <c r="E40" s="188"/>
      <c r="F40" s="189"/>
      <c r="G40" s="190"/>
      <c r="H40" s="190"/>
      <c r="I40" s="190"/>
      <c r="J40" s="190"/>
    </row>
    <row r="41" spans="1:10" ht="11.25">
      <c r="A41" s="207"/>
      <c r="B41" s="187" t="s">
        <v>161</v>
      </c>
      <c r="C41" s="188"/>
      <c r="D41" s="188"/>
      <c r="E41" s="188"/>
      <c r="F41" s="189"/>
      <c r="G41" s="190"/>
      <c r="H41" s="190"/>
      <c r="I41" s="190"/>
      <c r="J41" s="190"/>
    </row>
    <row r="42" spans="1:10" ht="11.25">
      <c r="A42" s="207"/>
      <c r="B42" s="187" t="s">
        <v>162</v>
      </c>
      <c r="C42" s="188"/>
      <c r="D42" s="188"/>
      <c r="E42" s="188"/>
      <c r="F42" s="189"/>
      <c r="G42" s="190"/>
      <c r="H42" s="190"/>
      <c r="I42" s="190"/>
      <c r="J42" s="190"/>
    </row>
    <row r="43" spans="1:10" ht="46.5" customHeight="1">
      <c r="A43" s="505" t="s">
        <v>256</v>
      </c>
      <c r="B43" s="193" t="s">
        <v>163</v>
      </c>
      <c r="C43" s="205" t="s">
        <v>164</v>
      </c>
      <c r="D43" s="209">
        <v>2005</v>
      </c>
      <c r="E43" s="194">
        <f>SUM(E44:E48)</f>
        <v>125962</v>
      </c>
      <c r="F43" s="194"/>
      <c r="G43" s="194">
        <f>SUM(G44:G48)</f>
        <v>125962</v>
      </c>
      <c r="H43" s="210"/>
      <c r="I43" s="190"/>
      <c r="J43" s="190"/>
    </row>
    <row r="44" spans="1:10" ht="11.25">
      <c r="A44" s="505"/>
      <c r="B44" s="190" t="s">
        <v>150</v>
      </c>
      <c r="C44" s="196"/>
      <c r="D44" s="196"/>
      <c r="E44" s="208">
        <v>18894</v>
      </c>
      <c r="F44" s="208"/>
      <c r="G44" s="46">
        <v>18894</v>
      </c>
      <c r="H44" s="190"/>
      <c r="I44" s="190"/>
      <c r="J44" s="190"/>
    </row>
    <row r="45" spans="1:10" ht="11.25">
      <c r="A45" s="505"/>
      <c r="B45" s="190" t="s">
        <v>151</v>
      </c>
      <c r="C45" s="196"/>
      <c r="D45" s="196"/>
      <c r="E45" s="208"/>
      <c r="F45" s="208"/>
      <c r="G45" s="46"/>
      <c r="H45" s="190"/>
      <c r="I45" s="190"/>
      <c r="J45" s="190"/>
    </row>
    <row r="46" spans="1:10" ht="11.25">
      <c r="A46" s="505"/>
      <c r="B46" s="190" t="s">
        <v>152</v>
      </c>
      <c r="C46" s="196"/>
      <c r="D46" s="196"/>
      <c r="E46" s="208">
        <v>12596</v>
      </c>
      <c r="F46" s="208"/>
      <c r="G46" s="46">
        <v>12596</v>
      </c>
      <c r="H46" s="190"/>
      <c r="I46" s="190"/>
      <c r="J46" s="190"/>
    </row>
    <row r="47" spans="1:10" ht="11.25">
      <c r="A47" s="505"/>
      <c r="B47" s="190" t="s">
        <v>153</v>
      </c>
      <c r="C47" s="196"/>
      <c r="D47" s="196"/>
      <c r="E47" s="208">
        <v>94472</v>
      </c>
      <c r="F47" s="208"/>
      <c r="G47" s="46">
        <v>94472</v>
      </c>
      <c r="H47" s="190"/>
      <c r="I47" s="190"/>
      <c r="J47" s="190"/>
    </row>
    <row r="48" spans="1:10" s="221" customFormat="1" ht="11.25">
      <c r="A48" s="506"/>
      <c r="B48" s="190" t="s">
        <v>154</v>
      </c>
      <c r="C48" s="197"/>
      <c r="D48" s="197"/>
      <c r="E48" s="208"/>
      <c r="F48" s="208"/>
      <c r="G48" s="46"/>
      <c r="H48" s="190"/>
      <c r="I48" s="190"/>
      <c r="J48" s="190"/>
    </row>
  </sheetData>
  <mergeCells count="13">
    <mergeCell ref="A21:A26"/>
    <mergeCell ref="A12:A17"/>
    <mergeCell ref="H6:J6"/>
    <mergeCell ref="A43:A48"/>
    <mergeCell ref="C21:C22"/>
    <mergeCell ref="B5:J5"/>
    <mergeCell ref="A6:A7"/>
    <mergeCell ref="B6:B7"/>
    <mergeCell ref="C6:C7"/>
    <mergeCell ref="D6:D7"/>
    <mergeCell ref="E6:E7"/>
    <mergeCell ref="F6:F7"/>
    <mergeCell ref="G6:G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F11" sqref="F11"/>
    </sheetView>
  </sheetViews>
  <sheetFormatPr defaultColWidth="9.00390625" defaultRowHeight="12.75"/>
  <cols>
    <col min="1" max="1" width="6.00390625" style="215" customWidth="1"/>
    <col min="2" max="3" width="9.125" style="1" customWidth="1"/>
    <col min="4" max="4" width="16.625" style="1" customWidth="1"/>
    <col min="5" max="5" width="8.125" style="215" customWidth="1"/>
    <col min="6" max="6" width="9.75390625" style="1" customWidth="1"/>
    <col min="7" max="7" width="9.875" style="353" customWidth="1"/>
    <col min="8" max="8" width="12.375" style="1" customWidth="1"/>
    <col min="9" max="16384" width="9.125" style="1" customWidth="1"/>
  </cols>
  <sheetData>
    <row r="1" spans="5:8" ht="12.75" customHeight="1">
      <c r="E1" s="494" t="s">
        <v>337</v>
      </c>
      <c r="F1" s="494"/>
      <c r="G1" s="494"/>
      <c r="H1" s="494"/>
    </row>
    <row r="2" spans="5:8" ht="11.25">
      <c r="E2" s="495" t="s">
        <v>379</v>
      </c>
      <c r="F2" s="495"/>
      <c r="G2" s="495"/>
      <c r="H2" s="495"/>
    </row>
    <row r="3" spans="5:8" ht="11.25">
      <c r="E3" s="495" t="s">
        <v>6</v>
      </c>
      <c r="F3" s="495"/>
      <c r="G3" s="495"/>
      <c r="H3" s="495"/>
    </row>
    <row r="4" spans="1:8" ht="11.25">
      <c r="A4" s="510"/>
      <c r="B4" s="510"/>
      <c r="E4" s="495" t="s">
        <v>380</v>
      </c>
      <c r="F4" s="495"/>
      <c r="G4" s="495"/>
      <c r="H4" s="495"/>
    </row>
    <row r="5" spans="5:8" ht="12.75" customHeight="1">
      <c r="E5" s="512"/>
      <c r="F5" s="512"/>
      <c r="G5" s="512"/>
      <c r="H5" s="512"/>
    </row>
    <row r="6" spans="5:8" ht="12.75" customHeight="1">
      <c r="E6" s="512"/>
      <c r="F6" s="512"/>
      <c r="G6" s="512"/>
      <c r="H6" s="512"/>
    </row>
    <row r="7" spans="1:8" ht="11.25">
      <c r="A7" s="510" t="s">
        <v>338</v>
      </c>
      <c r="B7" s="510"/>
      <c r="C7" s="510"/>
      <c r="D7" s="510"/>
      <c r="E7" s="510"/>
      <c r="F7" s="510"/>
      <c r="G7" s="510"/>
      <c r="H7" s="510"/>
    </row>
    <row r="8" spans="1:8" ht="11.25">
      <c r="A8" s="510" t="s">
        <v>339</v>
      </c>
      <c r="B8" s="510"/>
      <c r="C8" s="510"/>
      <c r="D8" s="510"/>
      <c r="E8" s="510"/>
      <c r="F8" s="510"/>
      <c r="G8" s="510"/>
      <c r="H8" s="510"/>
    </row>
    <row r="9" spans="1:8" ht="12" customHeight="1">
      <c r="A9" s="352"/>
      <c r="B9" s="352"/>
      <c r="C9" s="352"/>
      <c r="D9" s="352"/>
      <c r="E9" s="352"/>
      <c r="F9" s="352"/>
      <c r="G9" s="352"/>
      <c r="H9" s="352"/>
    </row>
    <row r="10" spans="1:8" ht="16.5" customHeight="1">
      <c r="A10" s="352"/>
      <c r="B10" s="352"/>
      <c r="C10" s="352"/>
      <c r="D10" s="352"/>
      <c r="E10" s="352"/>
      <c r="F10" s="352"/>
      <c r="G10" s="352"/>
      <c r="H10" s="352"/>
    </row>
    <row r="11" spans="6:8" ht="11.25">
      <c r="F11" s="2"/>
      <c r="H11" s="2"/>
    </row>
    <row r="12" spans="1:8" ht="11.25">
      <c r="A12" s="288" t="s">
        <v>340</v>
      </c>
      <c r="B12" s="354"/>
      <c r="F12" s="2"/>
      <c r="H12" s="2"/>
    </row>
    <row r="13" spans="1:8" ht="12" thickBot="1">
      <c r="A13" s="492" t="s">
        <v>341</v>
      </c>
      <c r="B13" s="492"/>
      <c r="F13" s="2"/>
      <c r="H13" s="2"/>
    </row>
    <row r="14" spans="1:8" ht="23.25" customHeight="1" thickTop="1">
      <c r="A14" s="355" t="s">
        <v>322</v>
      </c>
      <c r="B14" s="356" t="s">
        <v>323</v>
      </c>
      <c r="C14" s="357"/>
      <c r="D14" s="358"/>
      <c r="E14" s="359" t="s">
        <v>324</v>
      </c>
      <c r="F14" s="360" t="s">
        <v>14</v>
      </c>
      <c r="G14" s="361" t="s">
        <v>22</v>
      </c>
      <c r="H14" s="362" t="s">
        <v>325</v>
      </c>
    </row>
    <row r="15" spans="1:8" ht="11.25">
      <c r="A15" s="363">
        <v>1</v>
      </c>
      <c r="B15" s="493">
        <v>2</v>
      </c>
      <c r="C15" s="493"/>
      <c r="D15" s="493"/>
      <c r="E15" s="336">
        <v>3</v>
      </c>
      <c r="F15" s="364">
        <v>4</v>
      </c>
      <c r="G15" s="365">
        <v>5</v>
      </c>
      <c r="H15" s="366" t="s">
        <v>326</v>
      </c>
    </row>
    <row r="16" spans="1:8" ht="24.75" customHeight="1">
      <c r="A16" s="363">
        <v>1</v>
      </c>
      <c r="B16" s="491" t="s">
        <v>327</v>
      </c>
      <c r="C16" s="491"/>
      <c r="D16" s="491"/>
      <c r="E16" s="367"/>
      <c r="F16" s="368">
        <f>F17+F18-F19</f>
        <v>45298</v>
      </c>
      <c r="G16" s="369">
        <f>G17+G18-G19</f>
        <v>0</v>
      </c>
      <c r="H16" s="370">
        <f>H17+H18-H19</f>
        <v>70367</v>
      </c>
    </row>
    <row r="17" spans="1:8" ht="13.5" customHeight="1">
      <c r="A17" s="363"/>
      <c r="B17" s="513" t="s">
        <v>328</v>
      </c>
      <c r="C17" s="514"/>
      <c r="D17" s="515"/>
      <c r="E17" s="340"/>
      <c r="F17" s="371">
        <v>45298</v>
      </c>
      <c r="G17" s="372"/>
      <c r="H17" s="373">
        <v>70367</v>
      </c>
    </row>
    <row r="18" spans="1:8" ht="13.5" customHeight="1">
      <c r="A18" s="363"/>
      <c r="B18" s="513" t="s">
        <v>329</v>
      </c>
      <c r="C18" s="514"/>
      <c r="D18" s="515"/>
      <c r="E18" s="340"/>
      <c r="F18" s="371"/>
      <c r="G18" s="372"/>
      <c r="H18" s="373"/>
    </row>
    <row r="19" spans="1:8" ht="13.5" customHeight="1">
      <c r="A19" s="363"/>
      <c r="B19" s="513" t="s">
        <v>330</v>
      </c>
      <c r="C19" s="514"/>
      <c r="D19" s="515"/>
      <c r="E19" s="340"/>
      <c r="F19" s="371"/>
      <c r="G19" s="372"/>
      <c r="H19" s="373"/>
    </row>
    <row r="20" spans="1:8" ht="22.5" customHeight="1">
      <c r="A20" s="363">
        <v>2</v>
      </c>
      <c r="B20" s="491" t="s">
        <v>331</v>
      </c>
      <c r="C20" s="491"/>
      <c r="D20" s="491"/>
      <c r="E20" s="367"/>
      <c r="F20" s="374">
        <f>SUM(F21)</f>
        <v>0</v>
      </c>
      <c r="G20" s="374">
        <f>SUM(G21)</f>
        <v>0</v>
      </c>
      <c r="H20" s="392">
        <f>SUM(H21)</f>
        <v>78000</v>
      </c>
    </row>
    <row r="21" spans="1:8" ht="11.25">
      <c r="A21" s="218"/>
      <c r="B21" s="513" t="s">
        <v>332</v>
      </c>
      <c r="C21" s="514"/>
      <c r="D21" s="515"/>
      <c r="E21" s="377" t="s">
        <v>333</v>
      </c>
      <c r="F21" s="371"/>
      <c r="G21" s="372"/>
      <c r="H21" s="375">
        <v>78000</v>
      </c>
    </row>
    <row r="22" spans="1:8" ht="21.75" customHeight="1">
      <c r="A22" s="363">
        <v>3</v>
      </c>
      <c r="B22" s="490" t="s">
        <v>334</v>
      </c>
      <c r="C22" s="490"/>
      <c r="D22" s="490"/>
      <c r="E22" s="336"/>
      <c r="F22" s="378">
        <f>SUM(F23:F27)</f>
        <v>45298</v>
      </c>
      <c r="G22" s="364">
        <f>SUM(G23:G27)</f>
        <v>0</v>
      </c>
      <c r="H22" s="379">
        <f>SUM(H23:H27)</f>
        <v>148367</v>
      </c>
    </row>
    <row r="23" spans="1:8" ht="11.25">
      <c r="A23" s="218"/>
      <c r="B23" s="525" t="s">
        <v>211</v>
      </c>
      <c r="C23" s="525"/>
      <c r="D23" s="525"/>
      <c r="E23" s="380">
        <v>4210</v>
      </c>
      <c r="F23" s="371">
        <v>20000</v>
      </c>
      <c r="G23" s="372"/>
      <c r="H23" s="375">
        <v>30000</v>
      </c>
    </row>
    <row r="24" spans="1:8" ht="11.25">
      <c r="A24" s="218"/>
      <c r="B24" s="526" t="s">
        <v>335</v>
      </c>
      <c r="C24" s="527"/>
      <c r="D24" s="489"/>
      <c r="E24" s="380">
        <v>4270</v>
      </c>
      <c r="F24" s="371"/>
      <c r="G24" s="372"/>
      <c r="H24" s="375"/>
    </row>
    <row r="25" spans="1:8" ht="11.25">
      <c r="A25" s="218"/>
      <c r="B25" s="526" t="s">
        <v>209</v>
      </c>
      <c r="C25" s="527"/>
      <c r="D25" s="489"/>
      <c r="E25" s="380">
        <v>4300</v>
      </c>
      <c r="F25" s="371">
        <v>25298</v>
      </c>
      <c r="G25" s="372"/>
      <c r="H25" s="375">
        <v>38367</v>
      </c>
    </row>
    <row r="26" spans="1:8" ht="11.25">
      <c r="A26" s="218"/>
      <c r="B26" s="289" t="s">
        <v>342</v>
      </c>
      <c r="C26" s="290"/>
      <c r="D26" s="291"/>
      <c r="E26" s="380">
        <v>6110</v>
      </c>
      <c r="F26" s="371"/>
      <c r="G26" s="372"/>
      <c r="H26" s="375">
        <v>30000</v>
      </c>
    </row>
    <row r="27" spans="1:8" ht="46.5" customHeight="1">
      <c r="A27" s="218"/>
      <c r="B27" s="521" t="s">
        <v>343</v>
      </c>
      <c r="C27" s="522"/>
      <c r="D27" s="523"/>
      <c r="E27" s="381">
        <v>6260</v>
      </c>
      <c r="F27" s="41"/>
      <c r="G27" s="213"/>
      <c r="H27" s="382">
        <v>50000</v>
      </c>
    </row>
    <row r="28" spans="1:8" ht="20.25" customHeight="1">
      <c r="A28" s="383">
        <v>4</v>
      </c>
      <c r="B28" s="524" t="s">
        <v>336</v>
      </c>
      <c r="C28" s="524"/>
      <c r="D28" s="524"/>
      <c r="E28" s="384"/>
      <c r="F28" s="385"/>
      <c r="G28" s="365"/>
      <c r="H28" s="376">
        <v>0</v>
      </c>
    </row>
    <row r="29" spans="1:8" ht="13.5" customHeight="1">
      <c r="A29" s="218"/>
      <c r="B29" s="513" t="s">
        <v>328</v>
      </c>
      <c r="C29" s="514"/>
      <c r="D29" s="515"/>
      <c r="E29" s="336"/>
      <c r="F29" s="385"/>
      <c r="G29" s="365"/>
      <c r="H29" s="375"/>
    </row>
    <row r="30" spans="1:8" ht="13.5" customHeight="1">
      <c r="A30" s="218"/>
      <c r="B30" s="513" t="s">
        <v>329</v>
      </c>
      <c r="C30" s="514"/>
      <c r="D30" s="515"/>
      <c r="E30" s="336"/>
      <c r="F30" s="385"/>
      <c r="G30" s="365"/>
      <c r="H30" s="375"/>
    </row>
    <row r="31" spans="1:8" ht="14.25" customHeight="1" thickBot="1">
      <c r="A31" s="386"/>
      <c r="B31" s="516" t="s">
        <v>330</v>
      </c>
      <c r="C31" s="517"/>
      <c r="D31" s="518"/>
      <c r="E31" s="387"/>
      <c r="F31" s="388"/>
      <c r="G31" s="389"/>
      <c r="H31" s="390"/>
    </row>
    <row r="32" spans="1:8" ht="20.25" customHeight="1" thickTop="1">
      <c r="A32" s="337"/>
      <c r="B32" s="337"/>
      <c r="C32" s="337"/>
      <c r="D32" s="337"/>
      <c r="E32" s="519"/>
      <c r="F32" s="519"/>
      <c r="G32" s="519"/>
      <c r="H32" s="519"/>
    </row>
    <row r="33" spans="1:8" ht="20.25" customHeight="1">
      <c r="A33" s="520" t="s">
        <v>18</v>
      </c>
      <c r="B33" s="520"/>
      <c r="C33" s="520"/>
      <c r="D33" s="520"/>
      <c r="E33" s="520"/>
      <c r="F33" s="520"/>
      <c r="G33" s="520"/>
      <c r="H33" s="520"/>
    </row>
    <row r="34" spans="1:8" ht="34.5" customHeight="1">
      <c r="A34" s="509" t="s">
        <v>365</v>
      </c>
      <c r="B34" s="509"/>
      <c r="C34" s="509"/>
      <c r="D34" s="509"/>
      <c r="E34" s="509"/>
      <c r="F34" s="509"/>
      <c r="G34" s="509"/>
      <c r="H34" s="509"/>
    </row>
    <row r="35" spans="5:8" ht="11.25">
      <c r="E35" s="510"/>
      <c r="F35" s="510"/>
      <c r="G35" s="510"/>
      <c r="H35" s="510"/>
    </row>
    <row r="36" ht="10.5" customHeight="1">
      <c r="K36" s="391"/>
    </row>
    <row r="37" spans="1:8" ht="11.25" customHeight="1">
      <c r="A37" s="345"/>
      <c r="B37" s="345"/>
      <c r="C37" s="345"/>
      <c r="D37" s="345"/>
      <c r="E37" s="511"/>
      <c r="F37" s="511"/>
      <c r="G37" s="511"/>
      <c r="H37" s="511"/>
    </row>
    <row r="38" spans="1:8" ht="78.75" customHeight="1">
      <c r="A38" s="511"/>
      <c r="B38" s="512"/>
      <c r="C38" s="512"/>
      <c r="D38" s="512"/>
      <c r="E38" s="512"/>
      <c r="F38" s="512"/>
      <c r="G38" s="512"/>
      <c r="H38" s="512"/>
    </row>
  </sheetData>
  <mergeCells count="32">
    <mergeCell ref="E1:H1"/>
    <mergeCell ref="E2:H2"/>
    <mergeCell ref="E3:H3"/>
    <mergeCell ref="A4:B4"/>
    <mergeCell ref="E4:H4"/>
    <mergeCell ref="E5:H5"/>
    <mergeCell ref="E6:H6"/>
    <mergeCell ref="A7:H7"/>
    <mergeCell ref="A8:H8"/>
    <mergeCell ref="A13:B13"/>
    <mergeCell ref="B15:D15"/>
    <mergeCell ref="B16:D16"/>
    <mergeCell ref="B17:D17"/>
    <mergeCell ref="B21:D21"/>
    <mergeCell ref="B22:D22"/>
    <mergeCell ref="B18:D18"/>
    <mergeCell ref="B19:D19"/>
    <mergeCell ref="B20:D20"/>
    <mergeCell ref="B27:D27"/>
    <mergeCell ref="B28:D28"/>
    <mergeCell ref="B29:D29"/>
    <mergeCell ref="B23:D23"/>
    <mergeCell ref="B24:D24"/>
    <mergeCell ref="B25:D25"/>
    <mergeCell ref="B30:D30"/>
    <mergeCell ref="B31:D31"/>
    <mergeCell ref="E32:H32"/>
    <mergeCell ref="A33:H33"/>
    <mergeCell ref="A34:H34"/>
    <mergeCell ref="E35:H35"/>
    <mergeCell ref="E37:H37"/>
    <mergeCell ref="A38:H38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12" sqref="K12"/>
    </sheetView>
  </sheetViews>
  <sheetFormatPr defaultColWidth="9.00390625" defaultRowHeight="12.75"/>
  <sheetData>
    <row r="1" spans="1:9" ht="12.75">
      <c r="A1" s="215"/>
      <c r="B1" s="1"/>
      <c r="C1" s="1"/>
      <c r="D1" s="1"/>
      <c r="E1" s="1"/>
      <c r="F1" s="1"/>
      <c r="G1" s="495" t="s">
        <v>107</v>
      </c>
      <c r="H1" s="495"/>
      <c r="I1" s="495"/>
    </row>
    <row r="2" spans="1:9" ht="12.75">
      <c r="A2" s="215"/>
      <c r="B2" s="1"/>
      <c r="C2" s="1"/>
      <c r="D2" s="1"/>
      <c r="E2" s="1"/>
      <c r="F2" s="1"/>
      <c r="G2" s="495" t="s">
        <v>379</v>
      </c>
      <c r="H2" s="495"/>
      <c r="I2" s="495"/>
    </row>
    <row r="3" spans="1:9" ht="12.75">
      <c r="A3" s="215"/>
      <c r="B3" s="1"/>
      <c r="C3" s="1"/>
      <c r="D3" s="1"/>
      <c r="E3" s="1"/>
      <c r="F3" s="1"/>
      <c r="G3" s="495" t="s">
        <v>6</v>
      </c>
      <c r="H3" s="495"/>
      <c r="I3" s="495"/>
    </row>
    <row r="4" spans="1:9" ht="12.75">
      <c r="A4" s="215"/>
      <c r="B4" s="1"/>
      <c r="C4" s="1"/>
      <c r="D4" s="1"/>
      <c r="E4" s="1"/>
      <c r="F4" s="1"/>
      <c r="G4" s="495" t="s">
        <v>380</v>
      </c>
      <c r="H4" s="495"/>
      <c r="I4" s="495"/>
    </row>
    <row r="5" spans="1:9" ht="12.75">
      <c r="A5" s="215"/>
      <c r="B5" s="1"/>
      <c r="C5" s="1"/>
      <c r="D5" s="1"/>
      <c r="E5" s="1"/>
      <c r="F5" s="1"/>
      <c r="G5" s="1"/>
      <c r="H5" s="2"/>
      <c r="I5" s="1"/>
    </row>
    <row r="6" spans="1:9" ht="12.75">
      <c r="A6" s="512" t="s">
        <v>169</v>
      </c>
      <c r="B6" s="512"/>
      <c r="C6" s="512"/>
      <c r="D6" s="512"/>
      <c r="E6" s="512"/>
      <c r="F6" s="512"/>
      <c r="G6" s="512"/>
      <c r="H6" s="512"/>
      <c r="I6" s="512"/>
    </row>
    <row r="7" spans="1:9" ht="12.75">
      <c r="A7" s="512" t="s">
        <v>170</v>
      </c>
      <c r="B7" s="512"/>
      <c r="C7" s="512"/>
      <c r="D7" s="512"/>
      <c r="E7" s="512"/>
      <c r="F7" s="512"/>
      <c r="G7" s="512"/>
      <c r="H7" s="512"/>
      <c r="I7" s="512"/>
    </row>
    <row r="8" spans="1:9" ht="12.75">
      <c r="A8" s="512" t="s">
        <v>171</v>
      </c>
      <c r="B8" s="512"/>
      <c r="C8" s="512"/>
      <c r="D8" s="512"/>
      <c r="E8" s="512"/>
      <c r="F8" s="512"/>
      <c r="G8" s="512"/>
      <c r="H8" s="512"/>
      <c r="I8" s="512"/>
    </row>
    <row r="9" spans="1:9" ht="13.5" thickBot="1">
      <c r="A9" s="215"/>
      <c r="B9" s="1"/>
      <c r="C9" s="1"/>
      <c r="D9" s="1"/>
      <c r="E9" s="1"/>
      <c r="F9" s="1"/>
      <c r="G9" s="1"/>
      <c r="H9" s="2"/>
      <c r="I9" s="1"/>
    </row>
    <row r="10" spans="1:9" ht="27" customHeight="1" thickBot="1" thickTop="1">
      <c r="A10" s="216" t="s">
        <v>23</v>
      </c>
      <c r="B10" s="496" t="s">
        <v>11</v>
      </c>
      <c r="C10" s="496"/>
      <c r="D10" s="496"/>
      <c r="E10" s="496"/>
      <c r="F10" s="497" t="s">
        <v>172</v>
      </c>
      <c r="G10" s="497"/>
      <c r="H10" s="498" t="s">
        <v>173</v>
      </c>
      <c r="I10" s="499"/>
    </row>
    <row r="11" spans="1:9" ht="24" customHeight="1" thickTop="1">
      <c r="A11" s="217" t="s">
        <v>174</v>
      </c>
      <c r="B11" s="482" t="s">
        <v>175</v>
      </c>
      <c r="C11" s="482"/>
      <c r="D11" s="482"/>
      <c r="E11" s="482"/>
      <c r="F11" s="483"/>
      <c r="G11" s="483"/>
      <c r="H11" s="484">
        <v>41190016</v>
      </c>
      <c r="I11" s="485"/>
    </row>
    <row r="12" spans="1:9" ht="23.25" customHeight="1">
      <c r="A12" s="217" t="s">
        <v>176</v>
      </c>
      <c r="B12" s="482" t="s">
        <v>177</v>
      </c>
      <c r="C12" s="482"/>
      <c r="D12" s="482"/>
      <c r="E12" s="482"/>
      <c r="F12" s="483"/>
      <c r="G12" s="483"/>
      <c r="H12" s="484">
        <v>42105169</v>
      </c>
      <c r="I12" s="485"/>
    </row>
    <row r="13" spans="1:9" ht="21.75" customHeight="1">
      <c r="A13" s="217" t="s">
        <v>178</v>
      </c>
      <c r="B13" s="482" t="s">
        <v>179</v>
      </c>
      <c r="C13" s="482"/>
      <c r="D13" s="482"/>
      <c r="E13" s="482"/>
      <c r="F13" s="483"/>
      <c r="G13" s="483"/>
      <c r="H13" s="486">
        <f>H11-H12</f>
        <v>-915153</v>
      </c>
      <c r="I13" s="487"/>
    </row>
    <row r="14" spans="1:9" ht="18" customHeight="1">
      <c r="A14" s="217"/>
      <c r="B14" s="482" t="s">
        <v>180</v>
      </c>
      <c r="C14" s="482"/>
      <c r="D14" s="482"/>
      <c r="E14" s="482"/>
      <c r="F14" s="483"/>
      <c r="G14" s="483"/>
      <c r="H14" s="484"/>
      <c r="I14" s="485"/>
    </row>
    <row r="15" spans="1:9" ht="18" customHeight="1">
      <c r="A15" s="217"/>
      <c r="B15" s="482" t="s">
        <v>181</v>
      </c>
      <c r="C15" s="482"/>
      <c r="D15" s="482"/>
      <c r="E15" s="482"/>
      <c r="F15" s="483"/>
      <c r="G15" s="483"/>
      <c r="H15" s="484"/>
      <c r="I15" s="485"/>
    </row>
    <row r="16" spans="1:9" ht="23.25" customHeight="1">
      <c r="A16" s="218" t="s">
        <v>182</v>
      </c>
      <c r="B16" s="526" t="s">
        <v>183</v>
      </c>
      <c r="C16" s="527"/>
      <c r="D16" s="527"/>
      <c r="E16" s="489"/>
      <c r="F16" s="488"/>
      <c r="G16" s="480"/>
      <c r="H16" s="481">
        <f>H17-H24</f>
        <v>915153</v>
      </c>
      <c r="I16" s="471"/>
    </row>
    <row r="17" spans="1:9" ht="23.25" customHeight="1">
      <c r="A17" s="218" t="s">
        <v>184</v>
      </c>
      <c r="B17" s="525" t="s">
        <v>185</v>
      </c>
      <c r="C17" s="525"/>
      <c r="D17" s="525"/>
      <c r="E17" s="525"/>
      <c r="F17" s="483"/>
      <c r="G17" s="483"/>
      <c r="H17" s="486">
        <f>SUM(H18:I23)</f>
        <v>2125497</v>
      </c>
      <c r="I17" s="487"/>
    </row>
    <row r="18" spans="1:9" ht="18" customHeight="1">
      <c r="A18" s="217" t="s">
        <v>174</v>
      </c>
      <c r="B18" s="482" t="s">
        <v>186</v>
      </c>
      <c r="C18" s="482"/>
      <c r="D18" s="482"/>
      <c r="E18" s="482"/>
      <c r="F18" s="483"/>
      <c r="G18" s="483"/>
      <c r="H18" s="484"/>
      <c r="I18" s="485"/>
    </row>
    <row r="19" spans="1:9" ht="18" customHeight="1">
      <c r="A19" s="217" t="s">
        <v>176</v>
      </c>
      <c r="B19" s="482" t="s">
        <v>187</v>
      </c>
      <c r="C19" s="482"/>
      <c r="D19" s="482"/>
      <c r="E19" s="482"/>
      <c r="F19" s="483" t="s">
        <v>188</v>
      </c>
      <c r="G19" s="483"/>
      <c r="H19" s="484">
        <v>1446136</v>
      </c>
      <c r="I19" s="485"/>
    </row>
    <row r="20" spans="1:9" ht="18.75" customHeight="1">
      <c r="A20" s="217" t="s">
        <v>178</v>
      </c>
      <c r="B20" s="482" t="s">
        <v>189</v>
      </c>
      <c r="C20" s="482"/>
      <c r="D20" s="482"/>
      <c r="E20" s="482"/>
      <c r="F20" s="483" t="s">
        <v>188</v>
      </c>
      <c r="G20" s="483"/>
      <c r="H20" s="484">
        <v>300000</v>
      </c>
      <c r="I20" s="485"/>
    </row>
    <row r="21" spans="1:9" ht="18" customHeight="1">
      <c r="A21" s="217" t="s">
        <v>182</v>
      </c>
      <c r="B21" s="482" t="s">
        <v>190</v>
      </c>
      <c r="C21" s="482"/>
      <c r="D21" s="482"/>
      <c r="E21" s="482"/>
      <c r="F21" s="483"/>
      <c r="G21" s="483"/>
      <c r="H21" s="484"/>
      <c r="I21" s="485"/>
    </row>
    <row r="22" spans="1:9" ht="17.25" customHeight="1">
      <c r="A22" s="217" t="s">
        <v>191</v>
      </c>
      <c r="B22" s="482" t="s">
        <v>192</v>
      </c>
      <c r="C22" s="482"/>
      <c r="D22" s="482"/>
      <c r="E22" s="482"/>
      <c r="F22" s="483"/>
      <c r="G22" s="483"/>
      <c r="H22" s="484"/>
      <c r="I22" s="485"/>
    </row>
    <row r="23" spans="1:9" ht="25.5" customHeight="1">
      <c r="A23" s="217" t="s">
        <v>193</v>
      </c>
      <c r="B23" s="472" t="s">
        <v>194</v>
      </c>
      <c r="C23" s="472"/>
      <c r="D23" s="472"/>
      <c r="E23" s="472"/>
      <c r="F23" s="483" t="s">
        <v>195</v>
      </c>
      <c r="G23" s="483"/>
      <c r="H23" s="484">
        <v>379361</v>
      </c>
      <c r="I23" s="485"/>
    </row>
    <row r="24" spans="1:9" ht="24" customHeight="1">
      <c r="A24" s="218" t="s">
        <v>196</v>
      </c>
      <c r="B24" s="525" t="s">
        <v>197</v>
      </c>
      <c r="C24" s="525"/>
      <c r="D24" s="525"/>
      <c r="E24" s="525"/>
      <c r="F24" s="483"/>
      <c r="G24" s="483"/>
      <c r="H24" s="486">
        <f>SUM(H25:I28)</f>
        <v>1210344</v>
      </c>
      <c r="I24" s="487"/>
    </row>
    <row r="25" spans="1:9" ht="17.25" customHeight="1">
      <c r="A25" s="217" t="s">
        <v>174</v>
      </c>
      <c r="B25" s="482" t="s">
        <v>198</v>
      </c>
      <c r="C25" s="482"/>
      <c r="D25" s="482"/>
      <c r="E25" s="482"/>
      <c r="F25" s="483"/>
      <c r="G25" s="483"/>
      <c r="H25" s="484"/>
      <c r="I25" s="485"/>
    </row>
    <row r="26" spans="1:9" ht="18" customHeight="1">
      <c r="A26" s="217" t="s">
        <v>176</v>
      </c>
      <c r="B26" s="482" t="s">
        <v>199</v>
      </c>
      <c r="C26" s="482"/>
      <c r="D26" s="482"/>
      <c r="E26" s="482"/>
      <c r="F26" s="483" t="s">
        <v>200</v>
      </c>
      <c r="G26" s="483"/>
      <c r="H26" s="484">
        <v>1039167</v>
      </c>
      <c r="I26" s="485"/>
    </row>
    <row r="27" spans="1:9" ht="18" customHeight="1">
      <c r="A27" s="217" t="s">
        <v>178</v>
      </c>
      <c r="B27" s="482" t="s">
        <v>201</v>
      </c>
      <c r="C27" s="482"/>
      <c r="D27" s="482"/>
      <c r="E27" s="482"/>
      <c r="F27" s="483" t="s">
        <v>200</v>
      </c>
      <c r="G27" s="483"/>
      <c r="H27" s="484">
        <v>171177</v>
      </c>
      <c r="I27" s="485"/>
    </row>
    <row r="28" spans="1:9" ht="20.25" customHeight="1" thickBot="1">
      <c r="A28" s="219" t="s">
        <v>202</v>
      </c>
      <c r="B28" s="473" t="s">
        <v>203</v>
      </c>
      <c r="C28" s="473"/>
      <c r="D28" s="473"/>
      <c r="E28" s="473"/>
      <c r="F28" s="474"/>
      <c r="G28" s="474"/>
      <c r="H28" s="475"/>
      <c r="I28" s="476"/>
    </row>
    <row r="29" spans="1:9" ht="13.5" thickTop="1">
      <c r="A29" s="215"/>
      <c r="B29" s="1"/>
      <c r="C29" s="1"/>
      <c r="D29" s="1"/>
      <c r="E29" s="1"/>
      <c r="F29" s="1"/>
      <c r="G29" s="1"/>
      <c r="H29" s="2"/>
      <c r="I29" s="1"/>
    </row>
    <row r="30" spans="1:9" ht="12.75">
      <c r="A30" s="215"/>
      <c r="B30" s="1"/>
      <c r="C30" s="1"/>
      <c r="D30" s="1"/>
      <c r="E30" s="1"/>
      <c r="F30" s="510"/>
      <c r="G30" s="510"/>
      <c r="H30" s="510"/>
      <c r="I30" s="510"/>
    </row>
    <row r="32" spans="1:9" ht="12.75">
      <c r="A32" s="215"/>
      <c r="B32" s="1"/>
      <c r="C32" s="1"/>
      <c r="D32" s="1"/>
      <c r="E32" s="1"/>
      <c r="F32" s="510"/>
      <c r="G32" s="510"/>
      <c r="H32" s="510"/>
      <c r="I32" s="510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3"/>
  <sheetViews>
    <sheetView workbookViewId="0" topLeftCell="B2">
      <selection activeCell="I15" sqref="I15"/>
    </sheetView>
  </sheetViews>
  <sheetFormatPr defaultColWidth="9.00390625" defaultRowHeight="12.75"/>
  <cols>
    <col min="1" max="1" width="16.625" style="112" customWidth="1"/>
    <col min="2" max="2" width="10.75390625" style="112" customWidth="1"/>
    <col min="3" max="3" width="8.875" style="99" customWidth="1"/>
    <col min="4" max="4" width="10.125" style="99" customWidth="1"/>
    <col min="5" max="5" width="9.00390625" style="99" customWidth="1"/>
    <col min="6" max="6" width="8.375" style="88" customWidth="1"/>
    <col min="7" max="7" width="7.875" style="89" customWidth="1"/>
    <col min="8" max="9" width="8.25390625" style="127" customWidth="1"/>
    <col min="10" max="10" width="9.875" style="89" customWidth="1"/>
    <col min="11" max="11" width="19.25390625" style="75" hidden="1" customWidth="1"/>
    <col min="12" max="13" width="9.75390625" style="75" customWidth="1"/>
    <col min="14" max="14" width="9.875" style="75" customWidth="1"/>
    <col min="15" max="15" width="8.75390625" style="75" customWidth="1"/>
    <col min="16" max="16384" width="19.25390625" style="75" customWidth="1"/>
  </cols>
  <sheetData>
    <row r="1" spans="1:15" ht="9.75" hidden="1">
      <c r="A1" s="76"/>
      <c r="B1" s="76"/>
      <c r="C1" s="77"/>
      <c r="D1" s="77"/>
      <c r="E1" s="77"/>
      <c r="F1" s="78"/>
      <c r="G1" s="79"/>
      <c r="H1" s="80"/>
      <c r="I1" s="81"/>
      <c r="J1" s="82"/>
      <c r="K1" s="109"/>
      <c r="L1" s="135"/>
      <c r="M1" s="135"/>
      <c r="N1" s="135"/>
      <c r="O1" s="135"/>
    </row>
    <row r="2" spans="1:16" ht="9.75">
      <c r="A2" s="120"/>
      <c r="B2" s="120"/>
      <c r="C2" s="121"/>
      <c r="D2" s="121"/>
      <c r="E2" s="121"/>
      <c r="F2" s="122"/>
      <c r="G2" s="123"/>
      <c r="H2" s="124"/>
      <c r="I2" s="124"/>
      <c r="J2" s="123"/>
      <c r="K2" s="84"/>
      <c r="L2" s="546" t="s">
        <v>344</v>
      </c>
      <c r="M2" s="546"/>
      <c r="N2" s="546"/>
      <c r="O2" s="546"/>
      <c r="P2" s="74"/>
    </row>
    <row r="3" spans="1:16" ht="9.75">
      <c r="A3" s="120"/>
      <c r="B3" s="120"/>
      <c r="C3" s="121"/>
      <c r="D3" s="121"/>
      <c r="E3" s="121"/>
      <c r="F3" s="122"/>
      <c r="G3" s="123"/>
      <c r="H3" s="124"/>
      <c r="I3" s="124"/>
      <c r="J3" s="123"/>
      <c r="K3" s="84"/>
      <c r="L3" s="546" t="s">
        <v>381</v>
      </c>
      <c r="M3" s="546"/>
      <c r="N3" s="546"/>
      <c r="O3" s="546"/>
      <c r="P3" s="74"/>
    </row>
    <row r="4" spans="1:16" ht="9.75">
      <c r="A4" s="120"/>
      <c r="B4" s="120"/>
      <c r="C4" s="121"/>
      <c r="D4" s="121"/>
      <c r="E4" s="121"/>
      <c r="F4" s="122"/>
      <c r="G4" s="123"/>
      <c r="H4" s="124"/>
      <c r="I4" s="124"/>
      <c r="J4" s="123"/>
      <c r="K4" s="84"/>
      <c r="L4" s="546" t="s">
        <v>6</v>
      </c>
      <c r="M4" s="546"/>
      <c r="N4" s="546"/>
      <c r="O4" s="546"/>
      <c r="P4" s="74"/>
    </row>
    <row r="5" spans="1:16" ht="9.75">
      <c r="A5" s="120"/>
      <c r="B5" s="120"/>
      <c r="C5" s="121"/>
      <c r="D5" s="121"/>
      <c r="E5" s="121"/>
      <c r="F5" s="122"/>
      <c r="G5" s="123"/>
      <c r="H5" s="124"/>
      <c r="I5" s="124"/>
      <c r="J5" s="123"/>
      <c r="K5" s="84"/>
      <c r="L5" s="546" t="s">
        <v>380</v>
      </c>
      <c r="M5" s="546"/>
      <c r="N5" s="546"/>
      <c r="O5" s="546"/>
      <c r="P5" s="74"/>
    </row>
    <row r="6" spans="1:16" ht="12" customHeight="1" thickBot="1">
      <c r="A6" s="547" t="s">
        <v>108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74"/>
    </row>
    <row r="7" spans="1:16" s="86" customFormat="1" ht="20.25" customHeight="1" thickTop="1">
      <c r="A7" s="477" t="s">
        <v>109</v>
      </c>
      <c r="B7" s="477" t="s">
        <v>110</v>
      </c>
      <c r="C7" s="477" t="s">
        <v>111</v>
      </c>
      <c r="D7" s="477" t="s">
        <v>112</v>
      </c>
      <c r="E7" s="466" t="s">
        <v>113</v>
      </c>
      <c r="F7" s="467"/>
      <c r="G7" s="467"/>
      <c r="H7" s="467"/>
      <c r="I7" s="467"/>
      <c r="J7" s="467"/>
      <c r="K7" s="467"/>
      <c r="L7" s="467"/>
      <c r="M7" s="467"/>
      <c r="N7" s="467"/>
      <c r="O7" s="468"/>
      <c r="P7" s="85"/>
    </row>
    <row r="8" spans="1:16" s="89" customFormat="1" ht="12" customHeight="1">
      <c r="A8" s="478"/>
      <c r="B8" s="478"/>
      <c r="C8" s="478"/>
      <c r="D8" s="478"/>
      <c r="E8" s="469">
        <v>2005</v>
      </c>
      <c r="F8" s="528"/>
      <c r="G8" s="528"/>
      <c r="H8" s="528"/>
      <c r="I8" s="529"/>
      <c r="J8" s="530">
        <v>2006</v>
      </c>
      <c r="L8" s="533">
        <v>2007</v>
      </c>
      <c r="M8" s="533">
        <v>2008</v>
      </c>
      <c r="N8" s="533">
        <v>2009</v>
      </c>
      <c r="O8" s="536" t="s">
        <v>1</v>
      </c>
      <c r="P8" s="90"/>
    </row>
    <row r="9" spans="1:16" s="89" customFormat="1" ht="12" customHeight="1">
      <c r="A9" s="478"/>
      <c r="B9" s="478"/>
      <c r="C9" s="478"/>
      <c r="D9" s="478"/>
      <c r="E9" s="539" t="s">
        <v>17</v>
      </c>
      <c r="F9" s="541" t="s">
        <v>114</v>
      </c>
      <c r="G9" s="542"/>
      <c r="H9" s="542"/>
      <c r="I9" s="543"/>
      <c r="J9" s="531"/>
      <c r="L9" s="534"/>
      <c r="M9" s="534"/>
      <c r="N9" s="534"/>
      <c r="O9" s="537"/>
      <c r="P9" s="90"/>
    </row>
    <row r="10" spans="1:16" s="96" customFormat="1" ht="31.5" customHeight="1">
      <c r="A10" s="479"/>
      <c r="B10" s="479"/>
      <c r="C10" s="479"/>
      <c r="D10" s="479"/>
      <c r="E10" s="540"/>
      <c r="F10" s="93" t="s">
        <v>4</v>
      </c>
      <c r="G10" s="93" t="s">
        <v>115</v>
      </c>
      <c r="H10" s="94" t="s">
        <v>116</v>
      </c>
      <c r="I10" s="137" t="s">
        <v>117</v>
      </c>
      <c r="J10" s="532"/>
      <c r="L10" s="535"/>
      <c r="M10" s="535"/>
      <c r="N10" s="535"/>
      <c r="O10" s="538"/>
      <c r="P10" s="95"/>
    </row>
    <row r="11" spans="1:16" ht="9.75">
      <c r="A11" s="91">
        <v>1</v>
      </c>
      <c r="B11" s="91">
        <v>2</v>
      </c>
      <c r="C11" s="97">
        <v>3</v>
      </c>
      <c r="D11" s="88">
        <v>4</v>
      </c>
      <c r="E11" s="87">
        <v>5</v>
      </c>
      <c r="F11" s="138">
        <v>6</v>
      </c>
      <c r="G11" s="139">
        <v>7</v>
      </c>
      <c r="H11" s="140">
        <v>8</v>
      </c>
      <c r="I11" s="141">
        <v>9</v>
      </c>
      <c r="J11" s="139">
        <v>10</v>
      </c>
      <c r="K11" s="126"/>
      <c r="L11" s="126">
        <v>11</v>
      </c>
      <c r="M11" s="126">
        <v>12</v>
      </c>
      <c r="N11" s="126">
        <v>13</v>
      </c>
      <c r="O11" s="142">
        <v>14</v>
      </c>
      <c r="P11" s="74"/>
    </row>
    <row r="12" spans="1:16" ht="9.75">
      <c r="A12" s="91" t="s">
        <v>118</v>
      </c>
      <c r="B12" s="91"/>
      <c r="C12" s="97"/>
      <c r="D12" s="138">
        <f>SUM(D13:D20)-D17</f>
        <v>5986378</v>
      </c>
      <c r="E12" s="138">
        <f aca="true" t="shared" si="0" ref="E12:J12">SUM(E13:E20)</f>
        <v>1210344</v>
      </c>
      <c r="F12" s="138">
        <f t="shared" si="0"/>
        <v>224100</v>
      </c>
      <c r="G12" s="138">
        <f t="shared" si="0"/>
        <v>260730</v>
      </c>
      <c r="H12" s="138">
        <f t="shared" si="0"/>
        <v>372614</v>
      </c>
      <c r="I12" s="138">
        <f t="shared" si="0"/>
        <v>352900</v>
      </c>
      <c r="J12" s="138">
        <f t="shared" si="0"/>
        <v>1409725</v>
      </c>
      <c r="K12" s="138">
        <f>SUM(K13:K19)</f>
        <v>0</v>
      </c>
      <c r="L12" s="138">
        <f>SUM(L13:L20)</f>
        <v>1303186</v>
      </c>
      <c r="M12" s="138">
        <f>SUM(M13:M20)</f>
        <v>992662</v>
      </c>
      <c r="N12" s="138">
        <f>SUM(N13:N20)</f>
        <v>692800</v>
      </c>
      <c r="O12" s="143">
        <f>SUM(O13:O20)</f>
        <v>1588005</v>
      </c>
      <c r="P12" s="74"/>
    </row>
    <row r="13" spans="1:16" ht="15.75" customHeight="1">
      <c r="A13" s="144" t="s">
        <v>119</v>
      </c>
      <c r="B13" s="92" t="s">
        <v>2</v>
      </c>
      <c r="C13" s="145" t="s">
        <v>120</v>
      </c>
      <c r="D13" s="146">
        <v>637800</v>
      </c>
      <c r="E13" s="146">
        <f aca="true" t="shared" si="1" ref="E13:E21">SUM(F13:I13)</f>
        <v>350400</v>
      </c>
      <c r="F13" s="147">
        <v>87600</v>
      </c>
      <c r="G13" s="148">
        <v>87600</v>
      </c>
      <c r="H13" s="149">
        <v>87600</v>
      </c>
      <c r="I13" s="150">
        <v>87600</v>
      </c>
      <c r="J13" s="149">
        <v>350400</v>
      </c>
      <c r="K13" s="151"/>
      <c r="L13" s="148">
        <v>287400</v>
      </c>
      <c r="M13" s="151"/>
      <c r="N13" s="151"/>
      <c r="O13" s="152"/>
      <c r="P13" s="74"/>
    </row>
    <row r="14" spans="1:16" ht="15.75" customHeight="1">
      <c r="A14" s="144" t="s">
        <v>121</v>
      </c>
      <c r="B14" s="92" t="s">
        <v>2</v>
      </c>
      <c r="C14" s="145" t="s">
        <v>122</v>
      </c>
      <c r="D14" s="146">
        <v>175700</v>
      </c>
      <c r="E14" s="146">
        <f t="shared" si="1"/>
        <v>301200</v>
      </c>
      <c r="F14" s="147">
        <v>75300</v>
      </c>
      <c r="G14" s="148">
        <v>75300</v>
      </c>
      <c r="H14" s="149">
        <v>75300</v>
      </c>
      <c r="I14" s="150">
        <v>75300</v>
      </c>
      <c r="J14" s="149">
        <v>175700</v>
      </c>
      <c r="K14" s="151"/>
      <c r="L14" s="151"/>
      <c r="M14" s="151"/>
      <c r="N14" s="151"/>
      <c r="O14" s="152"/>
      <c r="P14" s="74"/>
    </row>
    <row r="15" spans="1:16" ht="29.25">
      <c r="A15" s="144" t="s">
        <v>119</v>
      </c>
      <c r="B15" s="92" t="s">
        <v>123</v>
      </c>
      <c r="C15" s="145" t="s">
        <v>124</v>
      </c>
      <c r="D15" s="146">
        <v>734400</v>
      </c>
      <c r="E15" s="146">
        <f t="shared" si="1"/>
        <v>244800</v>
      </c>
      <c r="F15" s="147">
        <v>61200</v>
      </c>
      <c r="G15" s="148">
        <v>61200</v>
      </c>
      <c r="H15" s="149">
        <v>61200</v>
      </c>
      <c r="I15" s="150">
        <v>61200</v>
      </c>
      <c r="J15" s="149">
        <v>244800</v>
      </c>
      <c r="K15" s="151"/>
      <c r="L15" s="148">
        <v>244800</v>
      </c>
      <c r="M15" s="148">
        <v>244800</v>
      </c>
      <c r="N15" s="148"/>
      <c r="O15" s="152"/>
      <c r="P15" s="74"/>
    </row>
    <row r="16" spans="1:16" ht="32.25" customHeight="1">
      <c r="A16" s="167" t="s">
        <v>121</v>
      </c>
      <c r="B16" s="129" t="s">
        <v>123</v>
      </c>
      <c r="C16" s="168" t="s">
        <v>125</v>
      </c>
      <c r="D16" s="169">
        <v>2400400</v>
      </c>
      <c r="E16" s="169">
        <f t="shared" si="1"/>
        <v>142767</v>
      </c>
      <c r="F16" s="170"/>
      <c r="G16" s="171"/>
      <c r="H16" s="172">
        <v>36867</v>
      </c>
      <c r="I16" s="173">
        <v>105900</v>
      </c>
      <c r="J16" s="172">
        <v>423600</v>
      </c>
      <c r="K16" s="174"/>
      <c r="L16" s="171">
        <v>423600</v>
      </c>
      <c r="M16" s="171">
        <v>423600</v>
      </c>
      <c r="N16" s="171">
        <v>423600</v>
      </c>
      <c r="O16" s="175">
        <v>706000</v>
      </c>
      <c r="P16" s="74"/>
    </row>
    <row r="17" spans="1:16" ht="11.25" customHeight="1">
      <c r="A17" s="176" t="s">
        <v>49</v>
      </c>
      <c r="B17" s="136"/>
      <c r="C17" s="177">
        <v>2005</v>
      </c>
      <c r="D17" s="178">
        <v>249529</v>
      </c>
      <c r="E17" s="178"/>
      <c r="F17" s="179"/>
      <c r="G17" s="180"/>
      <c r="H17" s="181"/>
      <c r="I17" s="182"/>
      <c r="J17" s="181"/>
      <c r="K17" s="183"/>
      <c r="L17" s="180"/>
      <c r="M17" s="180"/>
      <c r="N17" s="180"/>
      <c r="O17" s="184"/>
      <c r="P17" s="74"/>
    </row>
    <row r="18" spans="1:16" ht="11.25" customHeight="1">
      <c r="A18" s="176" t="s">
        <v>298</v>
      </c>
      <c r="B18" s="136"/>
      <c r="C18" s="177">
        <v>2005</v>
      </c>
      <c r="D18" s="178">
        <v>1196607</v>
      </c>
      <c r="E18" s="178"/>
      <c r="F18" s="179"/>
      <c r="G18" s="180"/>
      <c r="H18" s="181"/>
      <c r="I18" s="182"/>
      <c r="J18" s="181">
        <v>67000</v>
      </c>
      <c r="K18" s="183"/>
      <c r="L18" s="180">
        <v>199200</v>
      </c>
      <c r="M18" s="180">
        <v>199200</v>
      </c>
      <c r="N18" s="180">
        <v>199200</v>
      </c>
      <c r="O18" s="184">
        <v>532007</v>
      </c>
      <c r="P18" s="74"/>
    </row>
    <row r="19" spans="1:16" ht="25.5" customHeight="1">
      <c r="A19" s="144" t="s">
        <v>126</v>
      </c>
      <c r="B19" s="92" t="s">
        <v>127</v>
      </c>
      <c r="C19" s="145" t="s">
        <v>137</v>
      </c>
      <c r="D19" s="146">
        <v>561471</v>
      </c>
      <c r="E19" s="146">
        <f t="shared" si="1"/>
        <v>151177</v>
      </c>
      <c r="F19" s="147"/>
      <c r="G19" s="148">
        <v>36630</v>
      </c>
      <c r="H19" s="149">
        <v>91647</v>
      </c>
      <c r="I19" s="150">
        <v>22900</v>
      </c>
      <c r="J19" s="149">
        <v>128225</v>
      </c>
      <c r="K19" s="151"/>
      <c r="L19" s="148">
        <v>128186</v>
      </c>
      <c r="M19" s="148">
        <v>105062</v>
      </c>
      <c r="N19" s="148">
        <v>50000</v>
      </c>
      <c r="O19" s="166">
        <v>149998</v>
      </c>
      <c r="P19" s="74"/>
    </row>
    <row r="20" spans="1:16" ht="25.5" customHeight="1">
      <c r="A20" s="144" t="s">
        <v>138</v>
      </c>
      <c r="B20" s="92" t="s">
        <v>127</v>
      </c>
      <c r="C20" s="145" t="s">
        <v>139</v>
      </c>
      <c r="D20" s="146">
        <v>280000</v>
      </c>
      <c r="E20" s="146">
        <v>20000</v>
      </c>
      <c r="F20" s="147"/>
      <c r="G20" s="148"/>
      <c r="H20" s="149">
        <v>20000</v>
      </c>
      <c r="I20" s="150"/>
      <c r="J20" s="149">
        <v>20000</v>
      </c>
      <c r="K20" s="151"/>
      <c r="L20" s="148">
        <v>20000</v>
      </c>
      <c r="M20" s="148">
        <v>20000</v>
      </c>
      <c r="N20" s="148">
        <v>20000</v>
      </c>
      <c r="O20" s="166">
        <v>200000</v>
      </c>
      <c r="P20" s="74"/>
    </row>
    <row r="21" spans="1:16" ht="20.25" customHeight="1">
      <c r="A21" s="112" t="s">
        <v>3</v>
      </c>
      <c r="D21" s="153">
        <f>SUM(J21+L21+M21+N21+O21)</f>
        <v>815798</v>
      </c>
      <c r="E21" s="153">
        <f t="shared" si="1"/>
        <v>343676</v>
      </c>
      <c r="F21" s="153">
        <v>90996</v>
      </c>
      <c r="G21" s="153">
        <v>88443</v>
      </c>
      <c r="H21" s="153">
        <v>85074</v>
      </c>
      <c r="I21" s="153">
        <v>79163</v>
      </c>
      <c r="J21" s="153">
        <v>312032</v>
      </c>
      <c r="K21" s="153" t="e">
        <f>SUM(#REF!)</f>
        <v>#REF!</v>
      </c>
      <c r="L21" s="153">
        <v>219456</v>
      </c>
      <c r="M21" s="153">
        <v>145313</v>
      </c>
      <c r="N21" s="153">
        <v>86818</v>
      </c>
      <c r="O21" s="154">
        <v>52179</v>
      </c>
      <c r="P21" s="74"/>
    </row>
    <row r="22" spans="1:16" ht="14.25" customHeight="1">
      <c r="A22" s="112" t="s">
        <v>129</v>
      </c>
      <c r="C22" s="88"/>
      <c r="D22" s="98"/>
      <c r="E22" s="113"/>
      <c r="F22" s="107"/>
      <c r="G22" s="107"/>
      <c r="H22" s="107"/>
      <c r="I22" s="114"/>
      <c r="J22" s="107"/>
      <c r="O22" s="100"/>
      <c r="P22" s="74"/>
    </row>
    <row r="23" spans="1:16" ht="16.5" customHeight="1">
      <c r="A23" s="128" t="s">
        <v>130</v>
      </c>
      <c r="B23" s="128"/>
      <c r="C23" s="101"/>
      <c r="D23" s="327">
        <v>1046194</v>
      </c>
      <c r="E23" s="108">
        <f>SUM(F23:I23)</f>
        <v>46196</v>
      </c>
      <c r="F23" s="102"/>
      <c r="G23" s="102">
        <v>11549</v>
      </c>
      <c r="H23" s="102">
        <v>11549</v>
      </c>
      <c r="I23" s="155">
        <v>23098</v>
      </c>
      <c r="J23" s="102">
        <v>1046194</v>
      </c>
      <c r="K23" s="135"/>
      <c r="L23" s="135"/>
      <c r="M23" s="135"/>
      <c r="N23" s="135"/>
      <c r="O23" s="103"/>
      <c r="P23" s="74"/>
    </row>
    <row r="24" spans="1:16" ht="12.75" customHeight="1">
      <c r="A24" s="156" t="s">
        <v>128</v>
      </c>
      <c r="B24" s="156"/>
      <c r="C24" s="104"/>
      <c r="D24" s="328">
        <v>80000</v>
      </c>
      <c r="E24" s="110"/>
      <c r="F24" s="105"/>
      <c r="G24" s="105"/>
      <c r="H24" s="105"/>
      <c r="I24" s="157"/>
      <c r="J24" s="105">
        <v>80000</v>
      </c>
      <c r="K24" s="125"/>
      <c r="L24" s="125"/>
      <c r="M24" s="125"/>
      <c r="N24" s="125"/>
      <c r="O24" s="106"/>
      <c r="P24" s="74"/>
    </row>
    <row r="25" spans="1:16" ht="18" customHeight="1">
      <c r="A25" s="112" t="s">
        <v>131</v>
      </c>
      <c r="C25" s="88"/>
      <c r="D25" s="98"/>
      <c r="E25" s="113"/>
      <c r="F25" s="107"/>
      <c r="G25" s="107"/>
      <c r="H25" s="107"/>
      <c r="I25" s="114"/>
      <c r="J25" s="107"/>
      <c r="O25" s="100"/>
      <c r="P25" s="74"/>
    </row>
    <row r="26" spans="1:16" ht="15" customHeight="1">
      <c r="A26" s="112" t="s">
        <v>132</v>
      </c>
      <c r="C26" s="88"/>
      <c r="D26" s="113">
        <f>D23+D22+D12+D24</f>
        <v>7112572</v>
      </c>
      <c r="E26" s="113"/>
      <c r="F26" s="113"/>
      <c r="G26" s="113"/>
      <c r="H26" s="113"/>
      <c r="I26" s="113"/>
      <c r="J26" s="113">
        <f>D26-J12-J23-J24</f>
        <v>4576653</v>
      </c>
      <c r="K26" s="113">
        <f>E26-K12-K23</f>
        <v>0</v>
      </c>
      <c r="L26" s="113">
        <f>J26-L12-L23</f>
        <v>3273467</v>
      </c>
      <c r="M26" s="113">
        <f>L26-M12-M23</f>
        <v>2280805</v>
      </c>
      <c r="N26" s="113">
        <f>M26-N12</f>
        <v>1588005</v>
      </c>
      <c r="O26" s="115">
        <f>N26-O12</f>
        <v>0</v>
      </c>
      <c r="P26" s="74"/>
    </row>
    <row r="27" spans="1:16" ht="15" customHeight="1">
      <c r="A27" s="112" t="s">
        <v>133</v>
      </c>
      <c r="C27" s="88"/>
      <c r="D27" s="158">
        <f aca="true" t="shared" si="2" ref="D27:I27">D24+D21</f>
        <v>895798</v>
      </c>
      <c r="E27" s="158">
        <f t="shared" si="2"/>
        <v>343676</v>
      </c>
      <c r="F27" s="158">
        <f t="shared" si="2"/>
        <v>90996</v>
      </c>
      <c r="G27" s="158">
        <f t="shared" si="2"/>
        <v>88443</v>
      </c>
      <c r="H27" s="158">
        <f t="shared" si="2"/>
        <v>85074</v>
      </c>
      <c r="I27" s="158">
        <f t="shared" si="2"/>
        <v>79163</v>
      </c>
      <c r="J27" s="158">
        <v>312032</v>
      </c>
      <c r="K27" s="158" t="e">
        <f>K24+#REF!+K21</f>
        <v>#REF!</v>
      </c>
      <c r="L27" s="158">
        <v>219456</v>
      </c>
      <c r="M27" s="158">
        <v>145313</v>
      </c>
      <c r="N27" s="158">
        <v>86818</v>
      </c>
      <c r="O27" s="159">
        <v>53662</v>
      </c>
      <c r="P27" s="74"/>
    </row>
    <row r="28" spans="1:16" ht="15.75" customHeight="1">
      <c r="A28" s="112" t="s">
        <v>134</v>
      </c>
      <c r="C28" s="88"/>
      <c r="D28" s="158">
        <v>41190016</v>
      </c>
      <c r="E28" s="158"/>
      <c r="F28" s="158"/>
      <c r="G28" s="158"/>
      <c r="H28" s="158"/>
      <c r="I28" s="160"/>
      <c r="J28" s="158">
        <v>45260000</v>
      </c>
      <c r="K28" s="158"/>
      <c r="L28" s="158">
        <v>46618000</v>
      </c>
      <c r="M28" s="158">
        <v>48000000</v>
      </c>
      <c r="N28" s="158">
        <v>49400000</v>
      </c>
      <c r="O28" s="159"/>
      <c r="P28" s="74"/>
    </row>
    <row r="29" spans="1:16" ht="27.75" customHeight="1">
      <c r="A29" s="112" t="s">
        <v>135</v>
      </c>
      <c r="D29" s="161">
        <f>(E12+E23+E27)/D28*100</f>
        <v>3.8849608604182144</v>
      </c>
      <c r="E29" s="161"/>
      <c r="F29" s="161"/>
      <c r="G29" s="161"/>
      <c r="H29" s="161"/>
      <c r="I29" s="161"/>
      <c r="J29" s="161">
        <f>(J12+J23+J27)/J28*100</f>
        <v>6.11566725585506</v>
      </c>
      <c r="K29" s="161" t="e">
        <f>(K12+K23+K27)/K28*100</f>
        <v>#REF!</v>
      </c>
      <c r="L29" s="161">
        <f>(L12+L23+L27)/L28*100</f>
        <v>3.266210476639925</v>
      </c>
      <c r="M29" s="161">
        <f>(M12+M23+M27)/M28*100</f>
        <v>2.3707812500000003</v>
      </c>
      <c r="N29" s="161">
        <f>(N12+N23+N27)/N28*100</f>
        <v>1.5781740890688258</v>
      </c>
      <c r="O29" s="162"/>
      <c r="P29" s="74"/>
    </row>
    <row r="30" spans="1:16" ht="30.75" customHeight="1" thickBot="1">
      <c r="A30" s="116" t="s">
        <v>136</v>
      </c>
      <c r="B30" s="116"/>
      <c r="C30" s="117"/>
      <c r="D30" s="163">
        <f>D26/D28*100</f>
        <v>17.267708757384316</v>
      </c>
      <c r="E30" s="163"/>
      <c r="F30" s="118"/>
      <c r="G30" s="118"/>
      <c r="H30" s="118"/>
      <c r="I30" s="118"/>
      <c r="J30" s="163">
        <f>J26/J28*100</f>
        <v>10.111915598762703</v>
      </c>
      <c r="K30" s="163" t="e">
        <f>K26/K28*100</f>
        <v>#DIV/0!</v>
      </c>
      <c r="L30" s="163">
        <f>L26/L28*100</f>
        <v>7.021894976189455</v>
      </c>
      <c r="M30" s="163">
        <f>M26/M28*100</f>
        <v>4.751677083333333</v>
      </c>
      <c r="N30" s="163">
        <f>N26/N28*100</f>
        <v>3.2145850202429145</v>
      </c>
      <c r="O30" s="164"/>
      <c r="P30" s="74"/>
    </row>
    <row r="31" spans="1:16" ht="25.5" customHeight="1" thickTop="1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74"/>
    </row>
    <row r="32" spans="1:15" ht="9.75">
      <c r="A32" s="120"/>
      <c r="B32" s="120"/>
      <c r="C32" s="121"/>
      <c r="D32" s="121"/>
      <c r="E32" s="121"/>
      <c r="F32" s="122"/>
      <c r="G32" s="123"/>
      <c r="H32" s="124"/>
      <c r="I32" s="124"/>
      <c r="J32" s="123"/>
      <c r="K32" s="165"/>
      <c r="L32" s="84"/>
      <c r="M32" s="84"/>
      <c r="N32" s="84"/>
      <c r="O32" s="84"/>
    </row>
    <row r="33" spans="1:15" ht="9.75">
      <c r="A33" s="120"/>
      <c r="B33" s="120"/>
      <c r="C33" s="121"/>
      <c r="D33" s="121"/>
      <c r="E33" s="121"/>
      <c r="F33" s="122"/>
      <c r="G33" s="545"/>
      <c r="H33" s="545"/>
      <c r="I33" s="545"/>
      <c r="J33" s="545"/>
      <c r="K33" s="83"/>
      <c r="L33" s="84"/>
      <c r="M33" s="84"/>
      <c r="N33" s="84"/>
      <c r="O33" s="84"/>
    </row>
    <row r="34" spans="1:15" ht="9.75">
      <c r="A34" s="120"/>
      <c r="B34" s="120"/>
      <c r="C34" s="121"/>
      <c r="D34" s="121"/>
      <c r="E34" s="121"/>
      <c r="F34" s="122"/>
      <c r="G34" s="123"/>
      <c r="H34" s="124"/>
      <c r="I34" s="124"/>
      <c r="J34" s="123"/>
      <c r="K34" s="83"/>
      <c r="L34" s="84"/>
      <c r="M34" s="84"/>
      <c r="N34" s="84"/>
      <c r="O34" s="84"/>
    </row>
    <row r="35" spans="1:15" ht="9.75">
      <c r="A35" s="120"/>
      <c r="B35" s="120"/>
      <c r="C35" s="121"/>
      <c r="D35" s="121"/>
      <c r="E35" s="121"/>
      <c r="F35" s="122"/>
      <c r="G35" s="123"/>
      <c r="H35" s="124"/>
      <c r="I35" s="124"/>
      <c r="J35" s="123"/>
      <c r="K35" s="83"/>
      <c r="L35" s="84"/>
      <c r="M35" s="84"/>
      <c r="N35" s="84"/>
      <c r="O35" s="84"/>
    </row>
    <row r="36" spans="1:15" ht="9.75">
      <c r="A36" s="120"/>
      <c r="B36" s="120"/>
      <c r="C36" s="121"/>
      <c r="D36" s="121"/>
      <c r="E36" s="121"/>
      <c r="F36" s="122"/>
      <c r="G36" s="123"/>
      <c r="H36" s="124"/>
      <c r="I36" s="124"/>
      <c r="J36" s="123"/>
      <c r="K36" s="83"/>
      <c r="L36" s="84"/>
      <c r="M36" s="84"/>
      <c r="N36" s="84"/>
      <c r="O36" s="84"/>
    </row>
    <row r="37" spans="1:15" ht="9.75">
      <c r="A37" s="120"/>
      <c r="B37" s="120"/>
      <c r="C37" s="121"/>
      <c r="D37" s="121"/>
      <c r="E37" s="121"/>
      <c r="F37" s="122"/>
      <c r="G37" s="123"/>
      <c r="H37" s="124"/>
      <c r="I37" s="124"/>
      <c r="J37" s="123"/>
      <c r="K37" s="83"/>
      <c r="L37" s="84"/>
      <c r="M37" s="84"/>
      <c r="N37" s="84"/>
      <c r="O37" s="84"/>
    </row>
    <row r="38" spans="1:26" ht="9.75">
      <c r="A38" s="120"/>
      <c r="B38" s="120"/>
      <c r="C38" s="121"/>
      <c r="D38" s="121"/>
      <c r="E38" s="121"/>
      <c r="F38" s="122"/>
      <c r="G38" s="123"/>
      <c r="H38" s="124"/>
      <c r="I38" s="124"/>
      <c r="J38" s="123"/>
      <c r="K38" s="119"/>
      <c r="L38" s="84"/>
      <c r="M38" s="84"/>
      <c r="N38" s="84"/>
      <c r="O38" s="84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</row>
    <row r="39" spans="1:26" ht="9.75">
      <c r="A39" s="120"/>
      <c r="B39" s="120"/>
      <c r="C39" s="121"/>
      <c r="D39" s="121"/>
      <c r="E39" s="121"/>
      <c r="F39" s="122"/>
      <c r="G39" s="123"/>
      <c r="H39" s="124"/>
      <c r="I39" s="124"/>
      <c r="J39" s="12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9.75">
      <c r="A40" s="120"/>
      <c r="B40" s="120"/>
      <c r="C40" s="121"/>
      <c r="D40" s="121"/>
      <c r="E40" s="121"/>
      <c r="F40" s="122"/>
      <c r="G40" s="123"/>
      <c r="H40" s="124"/>
      <c r="I40" s="124"/>
      <c r="J40" s="12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9.75">
      <c r="A41" s="120"/>
      <c r="B41" s="120"/>
      <c r="C41" s="121"/>
      <c r="D41" s="121"/>
      <c r="E41" s="121"/>
      <c r="F41" s="122"/>
      <c r="G41" s="123"/>
      <c r="H41" s="124"/>
      <c r="I41" s="124"/>
      <c r="J41" s="12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9.75">
      <c r="A42" s="120"/>
      <c r="B42" s="120"/>
      <c r="C42" s="121"/>
      <c r="D42" s="121"/>
      <c r="E42" s="121"/>
      <c r="F42" s="122"/>
      <c r="G42" s="123"/>
      <c r="H42" s="124"/>
      <c r="I42" s="124"/>
      <c r="J42" s="12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9.75">
      <c r="A43" s="120"/>
      <c r="B43" s="120"/>
      <c r="C43" s="121"/>
      <c r="D43" s="121"/>
      <c r="E43" s="121"/>
      <c r="F43" s="122"/>
      <c r="G43" s="123"/>
      <c r="H43" s="124"/>
      <c r="I43" s="124"/>
      <c r="J43" s="12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9.75">
      <c r="A44" s="120"/>
      <c r="B44" s="120"/>
      <c r="C44" s="121"/>
      <c r="D44" s="121"/>
      <c r="E44" s="121"/>
      <c r="F44" s="122"/>
      <c r="G44" s="123"/>
      <c r="H44" s="124"/>
      <c r="I44" s="124"/>
      <c r="J44" s="12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9.75">
      <c r="A45" s="120"/>
      <c r="B45" s="120"/>
      <c r="C45" s="121"/>
      <c r="D45" s="121"/>
      <c r="E45" s="121"/>
      <c r="F45" s="122"/>
      <c r="G45" s="123"/>
      <c r="H45" s="124"/>
      <c r="I45" s="124"/>
      <c r="J45" s="12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  <row r="46" spans="1:26" ht="9.75">
      <c r="A46" s="120"/>
      <c r="B46" s="120"/>
      <c r="C46" s="121"/>
      <c r="D46" s="121"/>
      <c r="E46" s="121"/>
      <c r="F46" s="122"/>
      <c r="G46" s="123"/>
      <c r="H46" s="124"/>
      <c r="I46" s="124"/>
      <c r="J46" s="12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ht="9.75">
      <c r="A47" s="120"/>
      <c r="B47" s="120"/>
      <c r="C47" s="121"/>
      <c r="D47" s="121"/>
      <c r="E47" s="121"/>
      <c r="F47" s="122"/>
      <c r="G47" s="123"/>
      <c r="H47" s="124"/>
      <c r="I47" s="124"/>
      <c r="J47" s="123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</row>
    <row r="48" spans="1:26" ht="9.75">
      <c r="A48" s="120"/>
      <c r="B48" s="120"/>
      <c r="C48" s="121"/>
      <c r="D48" s="121"/>
      <c r="E48" s="121"/>
      <c r="F48" s="122"/>
      <c r="G48" s="123"/>
      <c r="H48" s="124"/>
      <c r="I48" s="124"/>
      <c r="J48" s="12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</row>
    <row r="49" spans="1:26" ht="9.75">
      <c r="A49" s="120"/>
      <c r="B49" s="120"/>
      <c r="C49" s="121"/>
      <c r="D49" s="121"/>
      <c r="E49" s="121"/>
      <c r="F49" s="122"/>
      <c r="G49" s="123"/>
      <c r="H49" s="124"/>
      <c r="I49" s="124"/>
      <c r="J49" s="12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9.75">
      <c r="A50" s="120"/>
      <c r="B50" s="120"/>
      <c r="C50" s="121"/>
      <c r="D50" s="121"/>
      <c r="E50" s="121"/>
      <c r="F50" s="122"/>
      <c r="G50" s="123"/>
      <c r="H50" s="124"/>
      <c r="I50" s="124"/>
      <c r="J50" s="12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9.75">
      <c r="A51" s="120"/>
      <c r="B51" s="120"/>
      <c r="C51" s="121"/>
      <c r="D51" s="121"/>
      <c r="E51" s="121"/>
      <c r="F51" s="122"/>
      <c r="G51" s="123"/>
      <c r="H51" s="124"/>
      <c r="I51" s="124"/>
      <c r="J51" s="123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9.75">
      <c r="A52" s="120"/>
      <c r="B52" s="120"/>
      <c r="C52" s="121"/>
      <c r="D52" s="121"/>
      <c r="E52" s="121"/>
      <c r="F52" s="122"/>
      <c r="G52" s="123"/>
      <c r="H52" s="124"/>
      <c r="I52" s="124"/>
      <c r="J52" s="12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9.75">
      <c r="A53" s="120"/>
      <c r="B53" s="120"/>
      <c r="C53" s="121"/>
      <c r="D53" s="121"/>
      <c r="E53" s="121"/>
      <c r="F53" s="122"/>
      <c r="G53" s="123"/>
      <c r="H53" s="124"/>
      <c r="I53" s="124"/>
      <c r="J53" s="123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9.75">
      <c r="A54" s="120"/>
      <c r="B54" s="120"/>
      <c r="C54" s="121"/>
      <c r="D54" s="121"/>
      <c r="E54" s="121"/>
      <c r="F54" s="122"/>
      <c r="G54" s="123"/>
      <c r="H54" s="124"/>
      <c r="I54" s="124"/>
      <c r="J54" s="123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9.75">
      <c r="A55" s="120"/>
      <c r="B55" s="120"/>
      <c r="C55" s="121"/>
      <c r="D55" s="121"/>
      <c r="E55" s="121"/>
      <c r="F55" s="122"/>
      <c r="G55" s="123"/>
      <c r="H55" s="124"/>
      <c r="I55" s="124"/>
      <c r="J55" s="12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9.75">
      <c r="A56" s="120"/>
      <c r="B56" s="120"/>
      <c r="C56" s="121"/>
      <c r="D56" s="121"/>
      <c r="E56" s="121"/>
      <c r="F56" s="122"/>
      <c r="G56" s="123"/>
      <c r="H56" s="124"/>
      <c r="I56" s="124"/>
      <c r="J56" s="12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9.75">
      <c r="A57" s="120"/>
      <c r="B57" s="120"/>
      <c r="C57" s="121"/>
      <c r="D57" s="121"/>
      <c r="E57" s="121"/>
      <c r="F57" s="122"/>
      <c r="G57" s="123"/>
      <c r="H57" s="124"/>
      <c r="I57" s="124"/>
      <c r="J57" s="12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9.75">
      <c r="A58" s="120"/>
      <c r="B58" s="120"/>
      <c r="C58" s="121"/>
      <c r="D58" s="121"/>
      <c r="E58" s="121"/>
      <c r="F58" s="122"/>
      <c r="G58" s="123"/>
      <c r="H58" s="124"/>
      <c r="I58" s="124"/>
      <c r="J58" s="12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9.75">
      <c r="A59" s="120"/>
      <c r="B59" s="120"/>
      <c r="C59" s="121"/>
      <c r="D59" s="121"/>
      <c r="E59" s="121"/>
      <c r="F59" s="122"/>
      <c r="G59" s="123"/>
      <c r="H59" s="124"/>
      <c r="I59" s="124"/>
      <c r="J59" s="12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9.75">
      <c r="A60" s="120"/>
      <c r="B60" s="120"/>
      <c r="C60" s="121"/>
      <c r="D60" s="121"/>
      <c r="E60" s="121"/>
      <c r="F60" s="122"/>
      <c r="G60" s="123"/>
      <c r="H60" s="124"/>
      <c r="I60" s="124"/>
      <c r="J60" s="12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26" ht="9.75">
      <c r="A61" s="120"/>
      <c r="B61" s="120"/>
      <c r="C61" s="121"/>
      <c r="D61" s="121"/>
      <c r="E61" s="121"/>
      <c r="F61" s="122"/>
      <c r="G61" s="123"/>
      <c r="H61" s="124"/>
      <c r="I61" s="124"/>
      <c r="J61" s="12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26" ht="9.75">
      <c r="A62" s="120"/>
      <c r="B62" s="120"/>
      <c r="C62" s="121"/>
      <c r="D62" s="121"/>
      <c r="E62" s="121"/>
      <c r="F62" s="122"/>
      <c r="G62" s="123"/>
      <c r="H62" s="124"/>
      <c r="I62" s="124"/>
      <c r="J62" s="12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</row>
    <row r="63" spans="1:26" ht="9.75">
      <c r="A63" s="120"/>
      <c r="B63" s="120"/>
      <c r="C63" s="121"/>
      <c r="D63" s="121"/>
      <c r="E63" s="121"/>
      <c r="F63" s="122"/>
      <c r="G63" s="123"/>
      <c r="H63" s="124"/>
      <c r="I63" s="124"/>
      <c r="J63" s="123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ht="9.75">
      <c r="A64" s="120"/>
      <c r="B64" s="120"/>
      <c r="C64" s="121"/>
      <c r="D64" s="121"/>
      <c r="E64" s="121"/>
      <c r="F64" s="122"/>
      <c r="G64" s="123"/>
      <c r="H64" s="124"/>
      <c r="I64" s="124"/>
      <c r="J64" s="123"/>
      <c r="K64" s="84"/>
      <c r="L64" s="84"/>
      <c r="M64" s="84"/>
      <c r="N64" s="84"/>
      <c r="O64" s="84"/>
      <c r="P64" s="111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 spans="1:16" ht="9.75">
      <c r="A65" s="120"/>
      <c r="B65" s="120"/>
      <c r="C65" s="121"/>
      <c r="D65" s="121"/>
      <c r="E65" s="121"/>
      <c r="F65" s="122"/>
      <c r="G65" s="123"/>
      <c r="H65" s="124"/>
      <c r="I65" s="124"/>
      <c r="J65" s="123"/>
      <c r="K65" s="84"/>
      <c r="L65" s="84"/>
      <c r="M65" s="84"/>
      <c r="N65" s="84"/>
      <c r="O65" s="84"/>
      <c r="P65" s="74"/>
    </row>
    <row r="66" spans="1:16" ht="9.75">
      <c r="A66" s="120"/>
      <c r="B66" s="120"/>
      <c r="C66" s="121"/>
      <c r="D66" s="121"/>
      <c r="E66" s="121"/>
      <c r="F66" s="122"/>
      <c r="G66" s="123"/>
      <c r="H66" s="124"/>
      <c r="I66" s="124"/>
      <c r="J66" s="123"/>
      <c r="K66" s="84"/>
      <c r="L66" s="84"/>
      <c r="M66" s="84"/>
      <c r="N66" s="84"/>
      <c r="O66" s="84"/>
      <c r="P66" s="74"/>
    </row>
    <row r="67" spans="1:16" ht="9.75">
      <c r="A67" s="120"/>
      <c r="B67" s="120"/>
      <c r="C67" s="121"/>
      <c r="D67" s="121"/>
      <c r="E67" s="121"/>
      <c r="F67" s="122"/>
      <c r="G67" s="123"/>
      <c r="H67" s="124"/>
      <c r="I67" s="124"/>
      <c r="J67" s="123"/>
      <c r="K67" s="84"/>
      <c r="L67" s="84"/>
      <c r="M67" s="84"/>
      <c r="N67" s="84"/>
      <c r="O67" s="84"/>
      <c r="P67" s="74"/>
    </row>
    <row r="68" spans="1:16" ht="9.75">
      <c r="A68" s="120"/>
      <c r="B68" s="120"/>
      <c r="C68" s="121"/>
      <c r="D68" s="121"/>
      <c r="E68" s="121"/>
      <c r="F68" s="122"/>
      <c r="G68" s="123"/>
      <c r="H68" s="124"/>
      <c r="I68" s="124"/>
      <c r="J68" s="123"/>
      <c r="K68" s="84"/>
      <c r="L68" s="84"/>
      <c r="M68" s="84"/>
      <c r="N68" s="84"/>
      <c r="O68" s="84"/>
      <c r="P68" s="74"/>
    </row>
    <row r="69" spans="1:16" ht="9.75">
      <c r="A69" s="120"/>
      <c r="B69" s="120"/>
      <c r="C69" s="121"/>
      <c r="D69" s="121"/>
      <c r="E69" s="121"/>
      <c r="F69" s="122"/>
      <c r="G69" s="123"/>
      <c r="H69" s="124"/>
      <c r="I69" s="124"/>
      <c r="J69" s="123"/>
      <c r="K69" s="84"/>
      <c r="L69" s="84"/>
      <c r="M69" s="84"/>
      <c r="N69" s="84"/>
      <c r="O69" s="84"/>
      <c r="P69" s="74"/>
    </row>
    <row r="70" spans="1:16" ht="9.75">
      <c r="A70" s="120"/>
      <c r="B70" s="120"/>
      <c r="C70" s="121"/>
      <c r="D70" s="121"/>
      <c r="E70" s="121"/>
      <c r="F70" s="122"/>
      <c r="G70" s="123"/>
      <c r="H70" s="124"/>
      <c r="I70" s="124"/>
      <c r="J70" s="123"/>
      <c r="K70" s="84"/>
      <c r="L70" s="84"/>
      <c r="M70" s="84"/>
      <c r="N70" s="84"/>
      <c r="O70" s="84"/>
      <c r="P70" s="74"/>
    </row>
    <row r="71" spans="1:16" ht="9.75">
      <c r="A71" s="120"/>
      <c r="B71" s="120"/>
      <c r="C71" s="121"/>
      <c r="D71" s="121"/>
      <c r="E71" s="121"/>
      <c r="F71" s="122"/>
      <c r="G71" s="123"/>
      <c r="H71" s="124"/>
      <c r="I71" s="124"/>
      <c r="J71" s="123"/>
      <c r="K71" s="84"/>
      <c r="L71" s="84"/>
      <c r="M71" s="84"/>
      <c r="N71" s="84"/>
      <c r="O71" s="84"/>
      <c r="P71" s="74"/>
    </row>
    <row r="72" spans="1:16" ht="9.75">
      <c r="A72" s="120"/>
      <c r="B72" s="120"/>
      <c r="C72" s="121"/>
      <c r="D72" s="121"/>
      <c r="E72" s="121"/>
      <c r="F72" s="122"/>
      <c r="G72" s="123"/>
      <c r="H72" s="124"/>
      <c r="I72" s="124"/>
      <c r="J72" s="123"/>
      <c r="K72" s="84"/>
      <c r="L72" s="84"/>
      <c r="M72" s="84"/>
      <c r="N72" s="84"/>
      <c r="O72" s="84"/>
      <c r="P72" s="74"/>
    </row>
    <row r="73" spans="1:16" ht="9.75">
      <c r="A73" s="120"/>
      <c r="B73" s="120"/>
      <c r="C73" s="121"/>
      <c r="D73" s="121"/>
      <c r="E73" s="121"/>
      <c r="F73" s="122"/>
      <c r="G73" s="123"/>
      <c r="H73" s="124"/>
      <c r="I73" s="124"/>
      <c r="J73" s="123"/>
      <c r="K73" s="84"/>
      <c r="L73" s="84"/>
      <c r="M73" s="84"/>
      <c r="N73" s="84"/>
      <c r="O73" s="84"/>
      <c r="P73" s="74"/>
    </row>
    <row r="74" spans="1:16" ht="9.75">
      <c r="A74" s="120"/>
      <c r="B74" s="120"/>
      <c r="C74" s="121"/>
      <c r="D74" s="121"/>
      <c r="E74" s="121"/>
      <c r="F74" s="122"/>
      <c r="G74" s="123"/>
      <c r="H74" s="124"/>
      <c r="I74" s="124"/>
      <c r="J74" s="123"/>
      <c r="K74" s="84"/>
      <c r="L74" s="84"/>
      <c r="M74" s="84"/>
      <c r="N74" s="84"/>
      <c r="O74" s="84"/>
      <c r="P74" s="74"/>
    </row>
    <row r="75" spans="1:16" ht="9.75">
      <c r="A75" s="120"/>
      <c r="B75" s="120"/>
      <c r="C75" s="121"/>
      <c r="D75" s="121"/>
      <c r="E75" s="121"/>
      <c r="F75" s="122"/>
      <c r="G75" s="123"/>
      <c r="H75" s="124"/>
      <c r="I75" s="124"/>
      <c r="J75" s="123"/>
      <c r="K75" s="84"/>
      <c r="L75" s="84"/>
      <c r="M75" s="84"/>
      <c r="N75" s="84"/>
      <c r="O75" s="84"/>
      <c r="P75" s="74"/>
    </row>
    <row r="76" spans="1:16" ht="9.75">
      <c r="A76" s="120"/>
      <c r="B76" s="120"/>
      <c r="C76" s="121"/>
      <c r="D76" s="121"/>
      <c r="E76" s="121"/>
      <c r="F76" s="122"/>
      <c r="G76" s="123"/>
      <c r="H76" s="124"/>
      <c r="I76" s="124"/>
      <c r="J76" s="123"/>
      <c r="K76" s="84"/>
      <c r="L76" s="84"/>
      <c r="M76" s="84"/>
      <c r="N76" s="84"/>
      <c r="O76" s="84"/>
      <c r="P76" s="74"/>
    </row>
    <row r="77" spans="1:16" ht="9.75">
      <c r="A77" s="120"/>
      <c r="B77" s="120"/>
      <c r="C77" s="121"/>
      <c r="D77" s="121"/>
      <c r="E77" s="121"/>
      <c r="F77" s="122"/>
      <c r="G77" s="123"/>
      <c r="H77" s="124"/>
      <c r="I77" s="124"/>
      <c r="J77" s="123"/>
      <c r="K77" s="84"/>
      <c r="L77" s="84"/>
      <c r="M77" s="84"/>
      <c r="N77" s="84"/>
      <c r="O77" s="84"/>
      <c r="P77" s="74"/>
    </row>
    <row r="78" spans="1:16" ht="9.75">
      <c r="A78" s="120"/>
      <c r="B78" s="120"/>
      <c r="C78" s="121"/>
      <c r="D78" s="121"/>
      <c r="E78" s="121"/>
      <c r="F78" s="122"/>
      <c r="G78" s="123"/>
      <c r="H78" s="124"/>
      <c r="I78" s="124"/>
      <c r="J78" s="123"/>
      <c r="K78" s="84"/>
      <c r="L78" s="84"/>
      <c r="M78" s="84"/>
      <c r="N78" s="84"/>
      <c r="O78" s="84"/>
      <c r="P78" s="74"/>
    </row>
    <row r="79" spans="1:16" ht="9.75">
      <c r="A79" s="120"/>
      <c r="B79" s="120"/>
      <c r="C79" s="121"/>
      <c r="D79" s="121"/>
      <c r="E79" s="121"/>
      <c r="F79" s="122"/>
      <c r="G79" s="123"/>
      <c r="H79" s="124"/>
      <c r="I79" s="124"/>
      <c r="J79" s="123"/>
      <c r="K79" s="84"/>
      <c r="L79" s="84"/>
      <c r="M79" s="84"/>
      <c r="N79" s="84"/>
      <c r="O79" s="84"/>
      <c r="P79" s="74"/>
    </row>
    <row r="80" spans="1:16" ht="9.75">
      <c r="A80" s="120"/>
      <c r="B80" s="120"/>
      <c r="C80" s="121"/>
      <c r="D80" s="121"/>
      <c r="E80" s="121"/>
      <c r="F80" s="122"/>
      <c r="G80" s="123"/>
      <c r="H80" s="124"/>
      <c r="I80" s="124"/>
      <c r="J80" s="123"/>
      <c r="K80" s="84"/>
      <c r="L80" s="84"/>
      <c r="M80" s="84"/>
      <c r="N80" s="84"/>
      <c r="O80" s="84"/>
      <c r="P80" s="74"/>
    </row>
    <row r="81" spans="1:16" ht="9.75">
      <c r="A81" s="120"/>
      <c r="B81" s="120"/>
      <c r="C81" s="121"/>
      <c r="D81" s="121"/>
      <c r="E81" s="121"/>
      <c r="F81" s="122"/>
      <c r="G81" s="123"/>
      <c r="H81" s="124"/>
      <c r="I81" s="124"/>
      <c r="J81" s="123"/>
      <c r="K81" s="84"/>
      <c r="L81" s="84"/>
      <c r="M81" s="84"/>
      <c r="N81" s="84"/>
      <c r="O81" s="84"/>
      <c r="P81" s="74"/>
    </row>
    <row r="82" spans="1:16" ht="9.75">
      <c r="A82" s="120"/>
      <c r="B82" s="120"/>
      <c r="C82" s="121"/>
      <c r="D82" s="121"/>
      <c r="E82" s="121"/>
      <c r="F82" s="122"/>
      <c r="G82" s="123"/>
      <c r="H82" s="124"/>
      <c r="I82" s="124"/>
      <c r="J82" s="123"/>
      <c r="K82" s="84"/>
      <c r="L82" s="84"/>
      <c r="M82" s="84"/>
      <c r="N82" s="84"/>
      <c r="O82" s="84"/>
      <c r="P82" s="74"/>
    </row>
    <row r="83" spans="1:16" ht="9.75">
      <c r="A83" s="120"/>
      <c r="B83" s="120"/>
      <c r="C83" s="121"/>
      <c r="D83" s="121"/>
      <c r="E83" s="121"/>
      <c r="F83" s="122"/>
      <c r="G83" s="123"/>
      <c r="H83" s="124"/>
      <c r="I83" s="124"/>
      <c r="J83" s="123"/>
      <c r="K83" s="84"/>
      <c r="L83" s="84"/>
      <c r="M83" s="84"/>
      <c r="N83" s="84"/>
      <c r="O83" s="84"/>
      <c r="P83" s="74"/>
    </row>
    <row r="84" spans="1:16" ht="9.75">
      <c r="A84" s="120"/>
      <c r="B84" s="120"/>
      <c r="C84" s="121"/>
      <c r="D84" s="121"/>
      <c r="E84" s="121"/>
      <c r="F84" s="122"/>
      <c r="G84" s="123"/>
      <c r="H84" s="124"/>
      <c r="I84" s="124"/>
      <c r="J84" s="123"/>
      <c r="K84" s="84"/>
      <c r="L84" s="84"/>
      <c r="M84" s="84"/>
      <c r="N84" s="84"/>
      <c r="O84" s="84"/>
      <c r="P84" s="74"/>
    </row>
    <row r="85" spans="1:16" ht="9.75">
      <c r="A85" s="120"/>
      <c r="B85" s="120"/>
      <c r="C85" s="121"/>
      <c r="D85" s="121"/>
      <c r="E85" s="121"/>
      <c r="F85" s="122"/>
      <c r="G85" s="123"/>
      <c r="H85" s="124"/>
      <c r="I85" s="124"/>
      <c r="J85" s="123"/>
      <c r="K85" s="84"/>
      <c r="L85" s="84"/>
      <c r="M85" s="84"/>
      <c r="N85" s="84"/>
      <c r="O85" s="84"/>
      <c r="P85" s="74"/>
    </row>
    <row r="86" spans="1:16" ht="9.75">
      <c r="A86" s="120"/>
      <c r="B86" s="120"/>
      <c r="C86" s="121"/>
      <c r="D86" s="121"/>
      <c r="E86" s="121"/>
      <c r="F86" s="122"/>
      <c r="G86" s="123"/>
      <c r="H86" s="124"/>
      <c r="I86" s="124"/>
      <c r="J86" s="123"/>
      <c r="K86" s="84"/>
      <c r="L86" s="84"/>
      <c r="M86" s="84"/>
      <c r="N86" s="84"/>
      <c r="O86" s="84"/>
      <c r="P86" s="74"/>
    </row>
    <row r="87" spans="1:16" ht="9.75">
      <c r="A87" s="120"/>
      <c r="B87" s="120"/>
      <c r="C87" s="121"/>
      <c r="D87" s="121"/>
      <c r="E87" s="121"/>
      <c r="F87" s="122"/>
      <c r="G87" s="123"/>
      <c r="H87" s="124"/>
      <c r="I87" s="124"/>
      <c r="J87" s="123"/>
      <c r="K87" s="84"/>
      <c r="L87" s="84"/>
      <c r="M87" s="84"/>
      <c r="N87" s="84"/>
      <c r="O87" s="84"/>
      <c r="P87" s="74"/>
    </row>
    <row r="88" spans="1:16" ht="9.75">
      <c r="A88" s="120"/>
      <c r="B88" s="120"/>
      <c r="C88" s="121"/>
      <c r="D88" s="121"/>
      <c r="E88" s="121"/>
      <c r="F88" s="122"/>
      <c r="G88" s="123"/>
      <c r="H88" s="124"/>
      <c r="I88" s="124"/>
      <c r="J88" s="123"/>
      <c r="K88" s="84"/>
      <c r="L88" s="84"/>
      <c r="M88" s="84"/>
      <c r="N88" s="84"/>
      <c r="O88" s="84"/>
      <c r="P88" s="74"/>
    </row>
    <row r="89" spans="1:16" ht="9.75">
      <c r="A89" s="120"/>
      <c r="B89" s="120"/>
      <c r="C89" s="121"/>
      <c r="D89" s="121"/>
      <c r="E89" s="121"/>
      <c r="F89" s="122"/>
      <c r="G89" s="123"/>
      <c r="H89" s="124"/>
      <c r="I89" s="124"/>
      <c r="J89" s="123"/>
      <c r="K89" s="84"/>
      <c r="L89" s="84"/>
      <c r="M89" s="84"/>
      <c r="N89" s="84"/>
      <c r="O89" s="84"/>
      <c r="P89" s="74"/>
    </row>
    <row r="90" spans="1:16" ht="9.75">
      <c r="A90" s="120"/>
      <c r="B90" s="120"/>
      <c r="C90" s="121"/>
      <c r="D90" s="121"/>
      <c r="E90" s="121"/>
      <c r="F90" s="122"/>
      <c r="G90" s="123"/>
      <c r="H90" s="124"/>
      <c r="I90" s="124"/>
      <c r="J90" s="123"/>
      <c r="K90" s="84"/>
      <c r="L90" s="84"/>
      <c r="M90" s="84"/>
      <c r="N90" s="84"/>
      <c r="O90" s="84"/>
      <c r="P90" s="74"/>
    </row>
    <row r="91" spans="1:16" ht="9.75">
      <c r="A91" s="120"/>
      <c r="B91" s="120"/>
      <c r="C91" s="121"/>
      <c r="D91" s="121"/>
      <c r="E91" s="121"/>
      <c r="F91" s="122"/>
      <c r="G91" s="123"/>
      <c r="H91" s="124"/>
      <c r="I91" s="124"/>
      <c r="J91" s="123"/>
      <c r="K91" s="84"/>
      <c r="L91" s="84"/>
      <c r="M91" s="84"/>
      <c r="N91" s="84"/>
      <c r="O91" s="84"/>
      <c r="P91" s="74"/>
    </row>
    <row r="92" spans="1:16" ht="9.75">
      <c r="A92" s="120"/>
      <c r="B92" s="120"/>
      <c r="C92" s="121"/>
      <c r="D92" s="121"/>
      <c r="E92" s="121"/>
      <c r="F92" s="122"/>
      <c r="G92" s="123"/>
      <c r="H92" s="124"/>
      <c r="I92" s="124"/>
      <c r="J92" s="123"/>
      <c r="K92" s="84"/>
      <c r="L92" s="84"/>
      <c r="M92" s="84"/>
      <c r="N92" s="84"/>
      <c r="O92" s="84"/>
      <c r="P92" s="74"/>
    </row>
    <row r="93" spans="1:16" ht="9.75">
      <c r="A93" s="120"/>
      <c r="B93" s="120"/>
      <c r="C93" s="121"/>
      <c r="D93" s="121"/>
      <c r="E93" s="121"/>
      <c r="F93" s="122"/>
      <c r="G93" s="123"/>
      <c r="H93" s="124"/>
      <c r="I93" s="124"/>
      <c r="J93" s="123"/>
      <c r="K93" s="84"/>
      <c r="L93" s="84"/>
      <c r="M93" s="84"/>
      <c r="N93" s="84"/>
      <c r="O93" s="84"/>
      <c r="P93" s="74"/>
    </row>
  </sheetData>
  <mergeCells count="20">
    <mergeCell ref="A31:O31"/>
    <mergeCell ref="G33:J33"/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  <mergeCell ref="N8:N10"/>
    <mergeCell ref="O8:O10"/>
    <mergeCell ref="E9:E10"/>
    <mergeCell ref="F9:I9"/>
  </mergeCells>
  <printOptions/>
  <pageMargins left="0.5905511811023623" right="0.5905511811023623" top="0.5905511811023623" bottom="0.5905511811023623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4.375" style="20" customWidth="1"/>
    <col min="2" max="2" width="5.625" style="39" customWidth="1"/>
    <col min="3" max="3" width="5.25390625" style="39" customWidth="1"/>
    <col min="4" max="4" width="34.25390625" style="20" customWidth="1"/>
    <col min="5" max="5" width="10.625" style="20" customWidth="1"/>
    <col min="6" max="6" width="10.75390625" style="20" customWidth="1"/>
    <col min="7" max="7" width="10.375" style="20" customWidth="1"/>
    <col min="8" max="8" width="10.875" style="2" customWidth="1"/>
    <col min="9" max="16384" width="9.125" style="1" customWidth="1"/>
  </cols>
  <sheetData>
    <row r="1" spans="1:8" ht="12.75" customHeight="1">
      <c r="A1" s="18"/>
      <c r="B1" s="19"/>
      <c r="C1" s="19"/>
      <c r="E1" s="21"/>
      <c r="F1" s="581" t="s">
        <v>5</v>
      </c>
      <c r="G1" s="581"/>
      <c r="H1" s="581"/>
    </row>
    <row r="2" spans="1:8" ht="12.75" customHeight="1">
      <c r="A2" s="18"/>
      <c r="B2" s="19"/>
      <c r="C2" s="19"/>
      <c r="D2" s="18"/>
      <c r="E2" s="21"/>
      <c r="F2" s="581" t="s">
        <v>381</v>
      </c>
      <c r="G2" s="581"/>
      <c r="H2" s="581"/>
    </row>
    <row r="3" spans="1:8" ht="12.75" customHeight="1">
      <c r="A3" s="18"/>
      <c r="B3" s="19"/>
      <c r="C3" s="19"/>
      <c r="D3" s="22"/>
      <c r="E3" s="21"/>
      <c r="F3" s="581" t="s">
        <v>6</v>
      </c>
      <c r="G3" s="581"/>
      <c r="H3" s="581"/>
    </row>
    <row r="4" spans="1:8" ht="12.75" customHeight="1">
      <c r="A4" s="18"/>
      <c r="B4" s="19"/>
      <c r="C4" s="19"/>
      <c r="E4" s="21"/>
      <c r="F4" s="581" t="s">
        <v>380</v>
      </c>
      <c r="G4" s="581"/>
      <c r="H4" s="581"/>
    </row>
    <row r="5" spans="1:7" ht="11.25" customHeight="1">
      <c r="A5" s="18"/>
      <c r="B5" s="19"/>
      <c r="C5" s="19"/>
      <c r="E5" s="23"/>
      <c r="F5" s="23"/>
      <c r="G5" s="23"/>
    </row>
    <row r="6" spans="1:8" ht="15" customHeight="1" thickBot="1">
      <c r="A6" s="577" t="s">
        <v>7</v>
      </c>
      <c r="B6" s="577"/>
      <c r="C6" s="577"/>
      <c r="D6" s="577"/>
      <c r="E6" s="577"/>
      <c r="F6" s="577"/>
      <c r="G6" s="577"/>
      <c r="H6" s="577"/>
    </row>
    <row r="7" spans="1:8" ht="12.75" customHeight="1" thickTop="1">
      <c r="A7" s="24" t="s">
        <v>8</v>
      </c>
      <c r="B7" s="3" t="s">
        <v>9</v>
      </c>
      <c r="C7" s="3" t="s">
        <v>10</v>
      </c>
      <c r="D7" s="25" t="s">
        <v>11</v>
      </c>
      <c r="E7" s="578" t="s">
        <v>12</v>
      </c>
      <c r="F7" s="579"/>
      <c r="G7" s="578" t="s">
        <v>13</v>
      </c>
      <c r="H7" s="580"/>
    </row>
    <row r="8" spans="1:8" ht="11.25">
      <c r="A8" s="58"/>
      <c r="B8" s="6"/>
      <c r="C8" s="6"/>
      <c r="D8" s="50"/>
      <c r="E8" s="71" t="s">
        <v>14</v>
      </c>
      <c r="F8" s="71" t="s">
        <v>22</v>
      </c>
      <c r="G8" s="72" t="s">
        <v>14</v>
      </c>
      <c r="H8" s="73" t="s">
        <v>22</v>
      </c>
    </row>
    <row r="9" spans="1:8" ht="14.25" customHeight="1">
      <c r="A9" s="26" t="s">
        <v>58</v>
      </c>
      <c r="B9" s="9"/>
      <c r="C9" s="5"/>
      <c r="D9" s="47" t="s">
        <v>19</v>
      </c>
      <c r="E9" s="27">
        <f>SUM(E10)</f>
        <v>1500486</v>
      </c>
      <c r="F9" s="27">
        <f>SUM(F10)</f>
        <v>1920912</v>
      </c>
      <c r="G9" s="27">
        <f>SUM(G10)</f>
        <v>2178509</v>
      </c>
      <c r="H9" s="28">
        <f>SUM(H10)</f>
        <v>2106805</v>
      </c>
    </row>
    <row r="10" spans="1:8" ht="14.25" customHeight="1">
      <c r="A10" s="29"/>
      <c r="B10" s="7" t="s">
        <v>59</v>
      </c>
      <c r="C10" s="11"/>
      <c r="D10" s="48" t="s">
        <v>60</v>
      </c>
      <c r="E10" s="42">
        <f>SUM(E11:E21)</f>
        <v>1500486</v>
      </c>
      <c r="F10" s="42">
        <f>SUM(F11:F21)</f>
        <v>1920912</v>
      </c>
      <c r="G10" s="42">
        <f>SUM(G11:G21)</f>
        <v>2178509</v>
      </c>
      <c r="H10" s="43">
        <f>SUM(H11:H21)</f>
        <v>2106805</v>
      </c>
    </row>
    <row r="11" spans="1:8" ht="15.75" customHeight="1">
      <c r="A11" s="29"/>
      <c r="B11" s="45"/>
      <c r="C11" s="8" t="s">
        <v>212</v>
      </c>
      <c r="D11" s="14" t="s">
        <v>213</v>
      </c>
      <c r="E11" s="31">
        <v>3400</v>
      </c>
      <c r="F11" s="30"/>
      <c r="G11" s="30"/>
      <c r="H11" s="66"/>
    </row>
    <row r="12" spans="1:8" ht="36.75" customHeight="1">
      <c r="A12" s="29"/>
      <c r="B12" s="45"/>
      <c r="C12" s="8" t="s">
        <v>355</v>
      </c>
      <c r="D12" s="14" t="s">
        <v>356</v>
      </c>
      <c r="E12" s="31"/>
      <c r="F12" s="30"/>
      <c r="G12" s="30"/>
      <c r="H12" s="66">
        <v>16400</v>
      </c>
    </row>
    <row r="13" spans="1:8" ht="24" customHeight="1">
      <c r="A13" s="29"/>
      <c r="B13" s="45"/>
      <c r="C13" s="8" t="s">
        <v>283</v>
      </c>
      <c r="D13" s="14" t="s">
        <v>88</v>
      </c>
      <c r="E13" s="31">
        <v>523400</v>
      </c>
      <c r="F13" s="30"/>
      <c r="G13" s="30"/>
      <c r="H13" s="66"/>
    </row>
    <row r="14" spans="1:8" ht="25.5" customHeight="1">
      <c r="A14" s="29"/>
      <c r="B14" s="45"/>
      <c r="C14" s="8" t="s">
        <v>85</v>
      </c>
      <c r="D14" s="14" t="s">
        <v>88</v>
      </c>
      <c r="E14" s="31"/>
      <c r="F14" s="30">
        <v>1694922</v>
      </c>
      <c r="G14" s="30"/>
      <c r="H14" s="66"/>
    </row>
    <row r="15" spans="1:8" ht="45" customHeight="1">
      <c r="A15" s="29"/>
      <c r="B15" s="45"/>
      <c r="C15" s="8" t="s">
        <v>86</v>
      </c>
      <c r="D15" s="14" t="s">
        <v>361</v>
      </c>
      <c r="E15" s="31"/>
      <c r="F15" s="30">
        <v>225990</v>
      </c>
      <c r="G15" s="30"/>
      <c r="H15" s="66"/>
    </row>
    <row r="16" spans="1:8" ht="35.25" customHeight="1">
      <c r="A16" s="29"/>
      <c r="B16" s="45"/>
      <c r="C16" s="8" t="s">
        <v>87</v>
      </c>
      <c r="D16" s="14" t="s">
        <v>89</v>
      </c>
      <c r="E16" s="31">
        <v>973686</v>
      </c>
      <c r="F16" s="30"/>
      <c r="G16" s="30"/>
      <c r="H16" s="66"/>
    </row>
    <row r="17" spans="1:8" ht="15.75" customHeight="1">
      <c r="A17" s="29"/>
      <c r="B17" s="4"/>
      <c r="C17" s="8" t="s">
        <v>21</v>
      </c>
      <c r="D17" s="14" t="s">
        <v>45</v>
      </c>
      <c r="E17" s="31"/>
      <c r="F17" s="30"/>
      <c r="G17" s="30">
        <v>2137009</v>
      </c>
      <c r="H17" s="51"/>
    </row>
    <row r="18" spans="1:8" ht="23.25" customHeight="1">
      <c r="A18" s="29"/>
      <c r="B18" s="4"/>
      <c r="C18" s="8" t="s">
        <v>90</v>
      </c>
      <c r="D18" s="14" t="s">
        <v>91</v>
      </c>
      <c r="E18" s="31"/>
      <c r="F18" s="30"/>
      <c r="G18" s="30"/>
      <c r="H18" s="51">
        <v>1694922</v>
      </c>
    </row>
    <row r="19" spans="1:8" ht="33" customHeight="1">
      <c r="A19" s="29"/>
      <c r="B19" s="4"/>
      <c r="C19" s="8" t="s">
        <v>92</v>
      </c>
      <c r="D19" s="14" t="s">
        <v>93</v>
      </c>
      <c r="E19" s="31"/>
      <c r="F19" s="30"/>
      <c r="G19" s="30"/>
      <c r="H19" s="51">
        <v>395483</v>
      </c>
    </row>
    <row r="20" spans="1:8" ht="46.5" customHeight="1">
      <c r="A20" s="29"/>
      <c r="B20" s="4"/>
      <c r="C20" s="8" t="s">
        <v>87</v>
      </c>
      <c r="D20" s="14" t="s">
        <v>360</v>
      </c>
      <c r="E20" s="31"/>
      <c r="F20" s="30"/>
      <c r="G20" s="30">
        <v>5000</v>
      </c>
      <c r="H20" s="51"/>
    </row>
    <row r="21" spans="1:8" ht="34.5" customHeight="1">
      <c r="A21" s="29"/>
      <c r="B21" s="4"/>
      <c r="C21" s="8" t="s">
        <v>284</v>
      </c>
      <c r="D21" s="14" t="s">
        <v>285</v>
      </c>
      <c r="E21" s="31"/>
      <c r="F21" s="30"/>
      <c r="G21" s="30">
        <v>36500</v>
      </c>
      <c r="H21" s="51"/>
    </row>
    <row r="22" spans="1:8" ht="12.75" customHeight="1">
      <c r="A22" s="26" t="s">
        <v>37</v>
      </c>
      <c r="B22" s="9"/>
      <c r="C22" s="5"/>
      <c r="D22" s="47" t="s">
        <v>38</v>
      </c>
      <c r="E22" s="27">
        <f>SUM(E23)</f>
        <v>43322</v>
      </c>
      <c r="F22" s="27">
        <f>SUM(F23)</f>
        <v>0</v>
      </c>
      <c r="G22" s="27">
        <f>SUM(G23)</f>
        <v>14111</v>
      </c>
      <c r="H22" s="130"/>
    </row>
    <row r="23" spans="1:8" ht="12.75" customHeight="1">
      <c r="A23" s="29"/>
      <c r="B23" s="7" t="s">
        <v>39</v>
      </c>
      <c r="C23" s="8"/>
      <c r="D23" s="48" t="s">
        <v>40</v>
      </c>
      <c r="E23" s="42">
        <f>SUM(E24:E26)</f>
        <v>43322</v>
      </c>
      <c r="F23" s="42">
        <f>SUM(F24:F26)</f>
        <v>0</v>
      </c>
      <c r="G23" s="42">
        <f>SUM(G24:G26)</f>
        <v>14111</v>
      </c>
      <c r="H23" s="51"/>
    </row>
    <row r="24" spans="1:8" ht="22.5" customHeight="1">
      <c r="A24" s="29"/>
      <c r="B24" s="4"/>
      <c r="C24" s="8" t="s">
        <v>41</v>
      </c>
      <c r="D24" s="14" t="s">
        <v>94</v>
      </c>
      <c r="E24" s="31">
        <v>9869</v>
      </c>
      <c r="F24" s="30"/>
      <c r="G24" s="30"/>
      <c r="H24" s="51"/>
    </row>
    <row r="25" spans="1:8" ht="15.75" customHeight="1">
      <c r="A25" s="29"/>
      <c r="B25" s="4"/>
      <c r="C25" s="8" t="s">
        <v>214</v>
      </c>
      <c r="D25" s="14" t="s">
        <v>215</v>
      </c>
      <c r="E25" s="31">
        <v>33453</v>
      </c>
      <c r="F25" s="30"/>
      <c r="G25" s="30"/>
      <c r="H25" s="51"/>
    </row>
    <row r="26" spans="1:8" ht="15" customHeight="1">
      <c r="A26" s="29"/>
      <c r="B26" s="4"/>
      <c r="C26" s="8" t="s">
        <v>261</v>
      </c>
      <c r="D26" s="14" t="s">
        <v>262</v>
      </c>
      <c r="E26" s="31"/>
      <c r="F26" s="30"/>
      <c r="G26" s="30">
        <v>14111</v>
      </c>
      <c r="H26" s="51"/>
    </row>
    <row r="27" spans="1:8" ht="14.25" customHeight="1">
      <c r="A27" s="26" t="s">
        <v>206</v>
      </c>
      <c r="B27" s="9"/>
      <c r="C27" s="5"/>
      <c r="D27" s="47" t="s">
        <v>42</v>
      </c>
      <c r="E27" s="27">
        <f>SUM(E28)</f>
        <v>8000</v>
      </c>
      <c r="F27" s="27">
        <f>SUM(F28)</f>
        <v>0</v>
      </c>
      <c r="G27" s="27">
        <f>SUM(G28)</f>
        <v>8000</v>
      </c>
      <c r="H27" s="51"/>
    </row>
    <row r="28" spans="1:8" ht="15.75" customHeight="1">
      <c r="A28" s="29"/>
      <c r="B28" s="7" t="s">
        <v>207</v>
      </c>
      <c r="C28" s="11"/>
      <c r="D28" s="48" t="s">
        <v>43</v>
      </c>
      <c r="E28" s="49">
        <f>SUM(E29:E30)</f>
        <v>8000</v>
      </c>
      <c r="F28" s="31">
        <f>SUM(F29:F30)</f>
        <v>0</v>
      </c>
      <c r="G28" s="49">
        <f>SUM(G29:G30)</f>
        <v>8000</v>
      </c>
      <c r="H28" s="51"/>
    </row>
    <row r="29" spans="1:8" ht="35.25" customHeight="1">
      <c r="A29" s="29"/>
      <c r="B29" s="4"/>
      <c r="C29" s="8" t="s">
        <v>235</v>
      </c>
      <c r="D29" s="14" t="s">
        <v>236</v>
      </c>
      <c r="E29" s="31">
        <v>8000</v>
      </c>
      <c r="F29" s="30"/>
      <c r="G29" s="30"/>
      <c r="H29" s="51"/>
    </row>
    <row r="30" spans="1:8" ht="14.25" customHeight="1">
      <c r="A30" s="29"/>
      <c r="B30" s="4"/>
      <c r="C30" s="8" t="s">
        <v>210</v>
      </c>
      <c r="D30" s="14" t="s">
        <v>211</v>
      </c>
      <c r="E30" s="31"/>
      <c r="F30" s="30"/>
      <c r="G30" s="30">
        <v>8000</v>
      </c>
      <c r="H30" s="51"/>
    </row>
    <row r="31" spans="1:8" ht="45.75" customHeight="1">
      <c r="A31" s="26" t="s">
        <v>61</v>
      </c>
      <c r="B31" s="5"/>
      <c r="C31" s="5"/>
      <c r="D31" s="13" t="s">
        <v>62</v>
      </c>
      <c r="E31" s="27">
        <f aca="true" t="shared" si="0" ref="E31:H32">SUM(E32)</f>
        <v>28241</v>
      </c>
      <c r="F31" s="27">
        <f t="shared" si="0"/>
        <v>0</v>
      </c>
      <c r="G31" s="27">
        <f t="shared" si="0"/>
        <v>0</v>
      </c>
      <c r="H31" s="28">
        <f t="shared" si="0"/>
        <v>0</v>
      </c>
    </row>
    <row r="32" spans="1:8" ht="26.25" customHeight="1">
      <c r="A32" s="29"/>
      <c r="B32" s="7" t="s">
        <v>63</v>
      </c>
      <c r="C32" s="8"/>
      <c r="D32" s="59" t="s">
        <v>64</v>
      </c>
      <c r="E32" s="42">
        <f>SUM(E33:E33)</f>
        <v>28241</v>
      </c>
      <c r="F32" s="31">
        <f t="shared" si="0"/>
        <v>0</v>
      </c>
      <c r="G32" s="42">
        <f t="shared" si="0"/>
        <v>0</v>
      </c>
      <c r="H32" s="70">
        <f t="shared" si="0"/>
        <v>0</v>
      </c>
    </row>
    <row r="33" spans="1:8" ht="15" customHeight="1">
      <c r="A33" s="463"/>
      <c r="B33" s="6"/>
      <c r="C33" s="8" t="s">
        <v>65</v>
      </c>
      <c r="D33" s="57" t="s">
        <v>66</v>
      </c>
      <c r="E33" s="31">
        <v>28241</v>
      </c>
      <c r="F33" s="31"/>
      <c r="G33" s="31"/>
      <c r="H33" s="44"/>
    </row>
    <row r="34" spans="1:8" ht="14.25" customHeight="1">
      <c r="A34" s="26" t="s">
        <v>20</v>
      </c>
      <c r="B34" s="9"/>
      <c r="C34" s="9"/>
      <c r="D34" s="67" t="s">
        <v>15</v>
      </c>
      <c r="E34" s="68">
        <f>SUM(E35+E37)</f>
        <v>136</v>
      </c>
      <c r="F34" s="68">
        <f>SUM(F35+F37)</f>
        <v>1517633</v>
      </c>
      <c r="G34" s="68">
        <f>SUM(G35+G37)</f>
        <v>0</v>
      </c>
      <c r="H34" s="69">
        <f>SUM(H35+H37)</f>
        <v>0</v>
      </c>
    </row>
    <row r="35" spans="1:8" ht="15.75" customHeight="1">
      <c r="A35" s="29"/>
      <c r="B35" s="7" t="s">
        <v>46</v>
      </c>
      <c r="C35" s="11"/>
      <c r="D35" s="48" t="s">
        <v>0</v>
      </c>
      <c r="E35" s="31">
        <f>SUM(E36)</f>
        <v>0</v>
      </c>
      <c r="F35" s="49">
        <f>SUM(F36)</f>
        <v>1517633</v>
      </c>
      <c r="G35" s="31">
        <f>SUM(G36)</f>
        <v>0</v>
      </c>
      <c r="H35" s="44"/>
    </row>
    <row r="36" spans="1:8" ht="15" customHeight="1">
      <c r="A36" s="29"/>
      <c r="B36" s="6"/>
      <c r="C36" s="8" t="s">
        <v>47</v>
      </c>
      <c r="D36" s="14" t="s">
        <v>48</v>
      </c>
      <c r="E36" s="31"/>
      <c r="F36" s="31">
        <v>1517633</v>
      </c>
      <c r="G36" s="31"/>
      <c r="H36" s="44"/>
    </row>
    <row r="37" spans="1:8" ht="25.5" customHeight="1">
      <c r="A37" s="230"/>
      <c r="B37" s="7" t="s">
        <v>67</v>
      </c>
      <c r="C37" s="11"/>
      <c r="D37" s="48" t="s">
        <v>68</v>
      </c>
      <c r="E37" s="49">
        <f>SUM(E38)</f>
        <v>136</v>
      </c>
      <c r="F37" s="31"/>
      <c r="G37" s="31"/>
      <c r="H37" s="44"/>
    </row>
    <row r="38" spans="1:8" ht="15" customHeight="1">
      <c r="A38" s="29"/>
      <c r="B38" s="6"/>
      <c r="C38" s="8" t="s">
        <v>47</v>
      </c>
      <c r="D38" s="14" t="s">
        <v>48</v>
      </c>
      <c r="E38" s="31">
        <v>136</v>
      </c>
      <c r="F38" s="31"/>
      <c r="G38" s="31"/>
      <c r="H38" s="44"/>
    </row>
    <row r="39" spans="1:8" ht="15.75" customHeight="1">
      <c r="A39" s="348">
        <v>801</v>
      </c>
      <c r="B39" s="8"/>
      <c r="C39" s="8"/>
      <c r="D39" s="60" t="s">
        <v>16</v>
      </c>
      <c r="E39" s="61">
        <f>SUM(E40+E51)</f>
        <v>3933</v>
      </c>
      <c r="F39" s="61">
        <f>SUM(F40+F51)</f>
        <v>1107107</v>
      </c>
      <c r="G39" s="61">
        <f>SUM(G40+G51)</f>
        <v>6165</v>
      </c>
      <c r="H39" s="62">
        <f>SUM(H40+H51)</f>
        <v>1348056</v>
      </c>
    </row>
    <row r="40" spans="1:8" ht="15.75" customHeight="1">
      <c r="A40" s="32"/>
      <c r="B40" s="7" t="s">
        <v>55</v>
      </c>
      <c r="C40" s="11"/>
      <c r="D40" s="349" t="s">
        <v>56</v>
      </c>
      <c r="E40" s="213">
        <f>SUM(E41:E50)</f>
        <v>0</v>
      </c>
      <c r="F40" s="351">
        <f>SUM(F41:F50)</f>
        <v>439314</v>
      </c>
      <c r="G40" s="351">
        <f>SUM(G41:G50)</f>
        <v>2232</v>
      </c>
      <c r="H40" s="228">
        <f>SUM(H41:H50)</f>
        <v>568517</v>
      </c>
    </row>
    <row r="41" spans="1:8" ht="23.25" customHeight="1">
      <c r="A41" s="34"/>
      <c r="B41" s="4"/>
      <c r="C41" s="8" t="s">
        <v>69</v>
      </c>
      <c r="D41" s="212" t="s">
        <v>70</v>
      </c>
      <c r="E41" s="213"/>
      <c r="F41" s="213">
        <v>76776</v>
      </c>
      <c r="G41" s="213"/>
      <c r="H41" s="62"/>
    </row>
    <row r="42" spans="1:8" ht="33" customHeight="1">
      <c r="A42" s="34"/>
      <c r="B42" s="4"/>
      <c r="C42" s="8" t="s">
        <v>71</v>
      </c>
      <c r="D42" s="212" t="s">
        <v>72</v>
      </c>
      <c r="E42" s="213"/>
      <c r="F42" s="213">
        <v>362538</v>
      </c>
      <c r="G42" s="213"/>
      <c r="H42" s="62"/>
    </row>
    <row r="43" spans="1:8" ht="15" customHeight="1">
      <c r="A43" s="34"/>
      <c r="B43" s="4"/>
      <c r="C43" s="10" t="s">
        <v>210</v>
      </c>
      <c r="D43" s="17" t="s">
        <v>211</v>
      </c>
      <c r="E43" s="35"/>
      <c r="F43" s="35"/>
      <c r="G43" s="35">
        <v>2232</v>
      </c>
      <c r="H43" s="62"/>
    </row>
    <row r="44" spans="1:8" ht="23.25" customHeight="1">
      <c r="A44" s="34"/>
      <c r="B44" s="4"/>
      <c r="C44" s="10" t="s">
        <v>75</v>
      </c>
      <c r="D44" s="17" t="s">
        <v>81</v>
      </c>
      <c r="E44" s="35"/>
      <c r="F44" s="35"/>
      <c r="G44" s="35"/>
      <c r="H44" s="214">
        <v>130107</v>
      </c>
    </row>
    <row r="45" spans="1:8" ht="33.75" customHeight="1">
      <c r="A45" s="34"/>
      <c r="B45" s="4"/>
      <c r="C45" s="8" t="s">
        <v>76</v>
      </c>
      <c r="D45" s="212" t="s">
        <v>82</v>
      </c>
      <c r="E45" s="213"/>
      <c r="F45" s="213"/>
      <c r="G45" s="213"/>
      <c r="H45" s="214">
        <v>68834</v>
      </c>
    </row>
    <row r="46" spans="1:8" ht="23.25" customHeight="1">
      <c r="A46" s="34"/>
      <c r="B46" s="4"/>
      <c r="C46" s="10" t="s">
        <v>77</v>
      </c>
      <c r="D46" s="17" t="s">
        <v>362</v>
      </c>
      <c r="E46" s="35"/>
      <c r="F46" s="35"/>
      <c r="G46" s="35"/>
      <c r="H46" s="55">
        <v>40881</v>
      </c>
    </row>
    <row r="47" spans="1:8" ht="33.75" customHeight="1">
      <c r="A47" s="34"/>
      <c r="B47" s="4"/>
      <c r="C47" s="10" t="s">
        <v>78</v>
      </c>
      <c r="D47" s="17" t="s">
        <v>363</v>
      </c>
      <c r="E47" s="35"/>
      <c r="F47" s="35"/>
      <c r="G47" s="35"/>
      <c r="H47" s="55">
        <v>21766</v>
      </c>
    </row>
    <row r="48" spans="1:8" ht="22.5" customHeight="1">
      <c r="A48" s="34"/>
      <c r="B48" s="4"/>
      <c r="C48" s="10" t="s">
        <v>79</v>
      </c>
      <c r="D48" s="17" t="s">
        <v>83</v>
      </c>
      <c r="E48" s="35"/>
      <c r="F48" s="35"/>
      <c r="G48" s="35"/>
      <c r="H48" s="55">
        <v>191550</v>
      </c>
    </row>
    <row r="49" spans="1:8" ht="35.25" customHeight="1">
      <c r="A49" s="34"/>
      <c r="B49" s="4"/>
      <c r="C49" s="10" t="s">
        <v>80</v>
      </c>
      <c r="D49" s="17" t="s">
        <v>84</v>
      </c>
      <c r="E49" s="35"/>
      <c r="F49" s="35"/>
      <c r="G49" s="35"/>
      <c r="H49" s="55">
        <v>101340</v>
      </c>
    </row>
    <row r="50" spans="1:8" ht="13.5" customHeight="1">
      <c r="A50" s="34"/>
      <c r="B50" s="4"/>
      <c r="C50" s="10" t="s">
        <v>21</v>
      </c>
      <c r="D50" s="17" t="s">
        <v>45</v>
      </c>
      <c r="E50" s="35"/>
      <c r="F50" s="35"/>
      <c r="G50" s="35"/>
      <c r="H50" s="55">
        <v>14039</v>
      </c>
    </row>
    <row r="51" spans="1:8" ht="25.5" customHeight="1">
      <c r="A51" s="34"/>
      <c r="B51" s="7" t="s">
        <v>51</v>
      </c>
      <c r="C51" s="10"/>
      <c r="D51" s="16" t="s">
        <v>52</v>
      </c>
      <c r="E51" s="52">
        <f>SUM(E52:E58)</f>
        <v>3933</v>
      </c>
      <c r="F51" s="52">
        <f>SUM(F52:F58)</f>
        <v>667793</v>
      </c>
      <c r="G51" s="52">
        <f>SUM(G52:G58)</f>
        <v>3933</v>
      </c>
      <c r="H51" s="228">
        <f>SUM(H52:H58)</f>
        <v>779539</v>
      </c>
    </row>
    <row r="52" spans="1:8" ht="25.5" customHeight="1">
      <c r="A52" s="34"/>
      <c r="B52" s="45"/>
      <c r="C52" s="10" t="s">
        <v>41</v>
      </c>
      <c r="D52" s="17" t="s">
        <v>94</v>
      </c>
      <c r="E52" s="40">
        <v>3933</v>
      </c>
      <c r="F52" s="40"/>
      <c r="G52" s="40"/>
      <c r="H52" s="214"/>
    </row>
    <row r="53" spans="1:8" ht="23.25" customHeight="1">
      <c r="A53" s="34"/>
      <c r="B53" s="4"/>
      <c r="C53" s="10" t="s">
        <v>69</v>
      </c>
      <c r="D53" s="17" t="s">
        <v>70</v>
      </c>
      <c r="E53" s="40"/>
      <c r="F53" s="40">
        <v>78564</v>
      </c>
      <c r="G53" s="41"/>
      <c r="H53" s="44"/>
    </row>
    <row r="54" spans="1:8" ht="33.75" customHeight="1">
      <c r="A54" s="34"/>
      <c r="B54" s="4"/>
      <c r="C54" s="10" t="s">
        <v>71</v>
      </c>
      <c r="D54" s="17" t="s">
        <v>72</v>
      </c>
      <c r="E54" s="40"/>
      <c r="F54" s="40">
        <v>589229</v>
      </c>
      <c r="G54" s="40"/>
      <c r="H54" s="53"/>
    </row>
    <row r="55" spans="1:8" ht="12.75" customHeight="1">
      <c r="A55" s="34"/>
      <c r="B55" s="4"/>
      <c r="C55" s="10" t="s">
        <v>216</v>
      </c>
      <c r="D55" s="17" t="s">
        <v>217</v>
      </c>
      <c r="E55" s="40"/>
      <c r="F55" s="40"/>
      <c r="G55" s="40">
        <v>1933</v>
      </c>
      <c r="H55" s="53"/>
    </row>
    <row r="56" spans="1:8" ht="23.25" customHeight="1">
      <c r="A56" s="34"/>
      <c r="B56" s="4"/>
      <c r="C56" s="10" t="s">
        <v>79</v>
      </c>
      <c r="D56" s="17" t="s">
        <v>83</v>
      </c>
      <c r="E56" s="40"/>
      <c r="F56" s="40"/>
      <c r="G56" s="40"/>
      <c r="H56" s="53">
        <v>589229</v>
      </c>
    </row>
    <row r="57" spans="1:8" ht="33.75" customHeight="1">
      <c r="A57" s="34"/>
      <c r="B57" s="4"/>
      <c r="C57" s="10" t="s">
        <v>80</v>
      </c>
      <c r="D57" s="17" t="s">
        <v>84</v>
      </c>
      <c r="E57" s="40"/>
      <c r="F57" s="40"/>
      <c r="G57" s="40"/>
      <c r="H57" s="53">
        <v>190310</v>
      </c>
    </row>
    <row r="58" spans="1:8" ht="15" customHeight="1">
      <c r="A58" s="34"/>
      <c r="B58" s="4"/>
      <c r="C58" s="10" t="s">
        <v>208</v>
      </c>
      <c r="D58" s="17" t="s">
        <v>209</v>
      </c>
      <c r="E58" s="40"/>
      <c r="F58" s="40"/>
      <c r="G58" s="40">
        <v>2000</v>
      </c>
      <c r="H58" s="53"/>
    </row>
    <row r="59" spans="1:8" ht="12.75" customHeight="1">
      <c r="A59" s="32">
        <v>803</v>
      </c>
      <c r="B59" s="10"/>
      <c r="C59" s="10"/>
      <c r="D59" s="15" t="s">
        <v>291</v>
      </c>
      <c r="E59" s="229">
        <f>SUM(E60)</f>
        <v>106559</v>
      </c>
      <c r="F59" s="229">
        <f>SUM(F60)</f>
        <v>0</v>
      </c>
      <c r="G59" s="229">
        <f>SUM(G60)</f>
        <v>124559</v>
      </c>
      <c r="H59" s="334"/>
    </row>
    <row r="60" spans="1:8" ht="14.25" customHeight="1">
      <c r="A60" s="34"/>
      <c r="B60" s="7" t="s">
        <v>292</v>
      </c>
      <c r="C60" s="7"/>
      <c r="D60" s="16" t="s">
        <v>293</v>
      </c>
      <c r="E60" s="52">
        <f>SUM(E61:E67)</f>
        <v>106559</v>
      </c>
      <c r="F60" s="40">
        <f>SUM(F61:F67)</f>
        <v>0</v>
      </c>
      <c r="G60" s="52">
        <f>SUM(G61:G67)</f>
        <v>124559</v>
      </c>
      <c r="H60" s="335"/>
    </row>
    <row r="61" spans="1:8" ht="34.5" customHeight="1">
      <c r="A61" s="34"/>
      <c r="B61" s="4"/>
      <c r="C61" s="10" t="s">
        <v>71</v>
      </c>
      <c r="D61" s="17" t="s">
        <v>305</v>
      </c>
      <c r="E61" s="40">
        <v>79919</v>
      </c>
      <c r="F61" s="40"/>
      <c r="G61" s="40"/>
      <c r="H61" s="53"/>
    </row>
    <row r="62" spans="1:8" ht="34.5" customHeight="1">
      <c r="A62" s="34"/>
      <c r="B62" s="4"/>
      <c r="C62" s="10" t="s">
        <v>69</v>
      </c>
      <c r="D62" s="17" t="s">
        <v>306</v>
      </c>
      <c r="E62" s="40">
        <v>26640</v>
      </c>
      <c r="F62" s="40"/>
      <c r="G62" s="40"/>
      <c r="H62" s="53"/>
    </row>
    <row r="63" spans="1:8" ht="24.75" customHeight="1">
      <c r="A63" s="211"/>
      <c r="B63" s="6"/>
      <c r="C63" s="8" t="s">
        <v>294</v>
      </c>
      <c r="D63" s="212" t="s">
        <v>297</v>
      </c>
      <c r="E63" s="41"/>
      <c r="F63" s="41"/>
      <c r="G63" s="41">
        <v>106559</v>
      </c>
      <c r="H63" s="44"/>
    </row>
    <row r="64" spans="1:8" ht="33" customHeight="1">
      <c r="A64" s="32"/>
      <c r="B64" s="10"/>
      <c r="C64" s="10" t="s">
        <v>307</v>
      </c>
      <c r="D64" s="17" t="s">
        <v>309</v>
      </c>
      <c r="E64" s="40"/>
      <c r="F64" s="40"/>
      <c r="G64" s="40">
        <v>6684</v>
      </c>
      <c r="H64" s="53"/>
    </row>
    <row r="65" spans="1:8" ht="35.25" customHeight="1">
      <c r="A65" s="34"/>
      <c r="B65" s="4"/>
      <c r="C65" s="10" t="s">
        <v>308</v>
      </c>
      <c r="D65" s="17" t="s">
        <v>312</v>
      </c>
      <c r="E65" s="40"/>
      <c r="F65" s="40"/>
      <c r="G65" s="40">
        <v>1152</v>
      </c>
      <c r="H65" s="53"/>
    </row>
    <row r="66" spans="1:8" ht="34.5" customHeight="1">
      <c r="A66" s="34"/>
      <c r="B66" s="4"/>
      <c r="C66" s="10" t="s">
        <v>310</v>
      </c>
      <c r="D66" s="17" t="s">
        <v>313</v>
      </c>
      <c r="E66" s="40"/>
      <c r="F66" s="40"/>
      <c r="G66" s="40">
        <v>164</v>
      </c>
      <c r="H66" s="53"/>
    </row>
    <row r="67" spans="1:8" ht="34.5" customHeight="1">
      <c r="A67" s="211"/>
      <c r="B67" s="6"/>
      <c r="C67" s="8" t="s">
        <v>311</v>
      </c>
      <c r="D67" s="212" t="s">
        <v>314</v>
      </c>
      <c r="E67" s="41"/>
      <c r="F67" s="41"/>
      <c r="G67" s="41">
        <v>10000</v>
      </c>
      <c r="H67" s="44"/>
    </row>
    <row r="68" spans="1:8" ht="15" customHeight="1">
      <c r="A68" s="32">
        <v>851</v>
      </c>
      <c r="B68" s="10"/>
      <c r="C68" s="10"/>
      <c r="D68" s="15" t="s">
        <v>279</v>
      </c>
      <c r="E68" s="229">
        <f aca="true" t="shared" si="1" ref="E68:H69">SUM(E69)</f>
        <v>0</v>
      </c>
      <c r="F68" s="229">
        <f t="shared" si="1"/>
        <v>0</v>
      </c>
      <c r="G68" s="229">
        <f t="shared" si="1"/>
        <v>165000</v>
      </c>
      <c r="H68" s="55">
        <f t="shared" si="1"/>
        <v>0</v>
      </c>
    </row>
    <row r="69" spans="1:8" ht="15" customHeight="1">
      <c r="A69" s="34"/>
      <c r="B69" s="7" t="s">
        <v>286</v>
      </c>
      <c r="C69" s="10"/>
      <c r="D69" s="16" t="s">
        <v>287</v>
      </c>
      <c r="E69" s="40">
        <f t="shared" si="1"/>
        <v>0</v>
      </c>
      <c r="F69" s="40">
        <f t="shared" si="1"/>
        <v>0</v>
      </c>
      <c r="G69" s="52">
        <f t="shared" si="1"/>
        <v>165000</v>
      </c>
      <c r="H69" s="55">
        <f t="shared" si="1"/>
        <v>0</v>
      </c>
    </row>
    <row r="70" spans="1:8" ht="45" customHeight="1">
      <c r="A70" s="34"/>
      <c r="B70" s="4"/>
      <c r="C70" s="10" t="s">
        <v>288</v>
      </c>
      <c r="D70" s="17" t="s">
        <v>289</v>
      </c>
      <c r="E70" s="40"/>
      <c r="F70" s="40"/>
      <c r="G70" s="40">
        <v>165000</v>
      </c>
      <c r="H70" s="53"/>
    </row>
    <row r="71" spans="1:8" ht="12.75" customHeight="1">
      <c r="A71" s="32">
        <v>852</v>
      </c>
      <c r="B71" s="10"/>
      <c r="C71" s="10"/>
      <c r="D71" s="15" t="s">
        <v>218</v>
      </c>
      <c r="E71" s="229">
        <f>SUM(+E72)</f>
        <v>0</v>
      </c>
      <c r="F71" s="229">
        <f>SUM(+F72)</f>
        <v>0</v>
      </c>
      <c r="G71" s="229">
        <f>SUM(+G72)</f>
        <v>8600</v>
      </c>
      <c r="H71" s="54">
        <f>SUM(H72)</f>
        <v>0</v>
      </c>
    </row>
    <row r="72" spans="1:8" ht="15" customHeight="1">
      <c r="A72" s="34"/>
      <c r="B72" s="7" t="s">
        <v>290</v>
      </c>
      <c r="C72" s="10"/>
      <c r="D72" s="16" t="s">
        <v>246</v>
      </c>
      <c r="E72" s="40">
        <f>SUM(E73)</f>
        <v>0</v>
      </c>
      <c r="F72" s="40">
        <f>SUM(F73)</f>
        <v>0</v>
      </c>
      <c r="G72" s="52">
        <f>SUM(G73)</f>
        <v>8600</v>
      </c>
      <c r="H72" s="214">
        <f>SUM(H73)</f>
        <v>0</v>
      </c>
    </row>
    <row r="73" spans="1:8" ht="15" customHeight="1">
      <c r="A73" s="34"/>
      <c r="B73" s="6"/>
      <c r="C73" s="10" t="s">
        <v>261</v>
      </c>
      <c r="D73" s="17" t="s">
        <v>262</v>
      </c>
      <c r="E73" s="40"/>
      <c r="F73" s="40"/>
      <c r="G73" s="40">
        <v>8600</v>
      </c>
      <c r="H73" s="53"/>
    </row>
    <row r="74" spans="1:8" ht="24" customHeight="1">
      <c r="A74" s="32">
        <v>853</v>
      </c>
      <c r="B74" s="10"/>
      <c r="C74" s="10"/>
      <c r="D74" s="15" t="s">
        <v>44</v>
      </c>
      <c r="E74" s="229">
        <f>SUM(E75)</f>
        <v>0</v>
      </c>
      <c r="F74" s="40">
        <f>SUM(F75)</f>
        <v>0</v>
      </c>
      <c r="G74" s="229">
        <f>SUM(G75)</f>
        <v>5700</v>
      </c>
      <c r="H74" s="54">
        <f>SUM(H75)</f>
        <v>5700</v>
      </c>
    </row>
    <row r="75" spans="1:8" ht="13.5" customHeight="1">
      <c r="A75" s="34"/>
      <c r="B75" s="7" t="s">
        <v>258</v>
      </c>
      <c r="C75" s="7"/>
      <c r="D75" s="16" t="s">
        <v>259</v>
      </c>
      <c r="E75" s="41">
        <f>SUM(E76:E77)</f>
        <v>0</v>
      </c>
      <c r="F75" s="41">
        <f>SUM(F76:F77)</f>
        <v>0</v>
      </c>
      <c r="G75" s="350">
        <f>SUM(G76:G77)</f>
        <v>5700</v>
      </c>
      <c r="H75" s="228">
        <f>SUM(H76:H77)</f>
        <v>5700</v>
      </c>
    </row>
    <row r="76" spans="1:8" ht="13.5" customHeight="1">
      <c r="A76" s="34"/>
      <c r="B76" s="4"/>
      <c r="C76" s="10" t="s">
        <v>21</v>
      </c>
      <c r="D76" s="17" t="s">
        <v>260</v>
      </c>
      <c r="E76" s="40"/>
      <c r="F76" s="40"/>
      <c r="G76" s="40"/>
      <c r="H76" s="53">
        <v>5700</v>
      </c>
    </row>
    <row r="77" spans="1:8" ht="13.5" customHeight="1">
      <c r="A77" s="34"/>
      <c r="B77" s="4"/>
      <c r="C77" s="10" t="s">
        <v>261</v>
      </c>
      <c r="D77" s="17" t="s">
        <v>262</v>
      </c>
      <c r="E77" s="40"/>
      <c r="F77" s="40"/>
      <c r="G77" s="40">
        <v>5700</v>
      </c>
      <c r="H77" s="53"/>
    </row>
    <row r="78" spans="1:8" ht="13.5" customHeight="1">
      <c r="A78" s="32">
        <v>854</v>
      </c>
      <c r="B78" s="10"/>
      <c r="C78" s="10"/>
      <c r="D78" s="15" t="s">
        <v>205</v>
      </c>
      <c r="E78" s="229">
        <f>SUM(E81+E79)</f>
        <v>281846</v>
      </c>
      <c r="F78" s="229">
        <f>SUM(F81+F79)</f>
        <v>555554</v>
      </c>
      <c r="G78" s="229">
        <f>SUM(G81+G79)</f>
        <v>79560</v>
      </c>
      <c r="H78" s="54">
        <f>SUM(H81+H79)</f>
        <v>373500</v>
      </c>
    </row>
    <row r="79" spans="1:8" ht="13.5" customHeight="1">
      <c r="A79" s="34"/>
      <c r="B79" s="45" t="s">
        <v>315</v>
      </c>
      <c r="C79" s="10"/>
      <c r="D79" s="16" t="s">
        <v>316</v>
      </c>
      <c r="E79" s="52">
        <f>SUM(E80)</f>
        <v>2232</v>
      </c>
      <c r="F79" s="40">
        <f>SUM(F80)</f>
        <v>0</v>
      </c>
      <c r="G79" s="40">
        <f>SUM(G80)</f>
        <v>0</v>
      </c>
      <c r="H79" s="55">
        <f>SUM(H80)</f>
        <v>0</v>
      </c>
    </row>
    <row r="80" spans="1:8" ht="13.5" customHeight="1">
      <c r="A80" s="34"/>
      <c r="B80" s="4"/>
      <c r="C80" s="10" t="s">
        <v>214</v>
      </c>
      <c r="D80" s="17" t="s">
        <v>215</v>
      </c>
      <c r="E80" s="40">
        <v>2232</v>
      </c>
      <c r="F80" s="40"/>
      <c r="G80" s="40"/>
      <c r="H80" s="55"/>
    </row>
    <row r="81" spans="1:8" ht="13.5" customHeight="1">
      <c r="A81" s="34"/>
      <c r="B81" s="45" t="s">
        <v>219</v>
      </c>
      <c r="C81" s="7"/>
      <c r="D81" s="16" t="s">
        <v>220</v>
      </c>
      <c r="E81" s="52">
        <f>SUM(E82:E88)</f>
        <v>279614</v>
      </c>
      <c r="F81" s="52">
        <f>SUM(F82:F88)</f>
        <v>555554</v>
      </c>
      <c r="G81" s="52">
        <f>SUM(G82:G88)</f>
        <v>79560</v>
      </c>
      <c r="H81" s="228">
        <f>SUM(H82:H88)</f>
        <v>373500</v>
      </c>
    </row>
    <row r="82" spans="1:8" ht="34.5" customHeight="1">
      <c r="A82" s="34"/>
      <c r="B82" s="4"/>
      <c r="C82" s="10" t="s">
        <v>71</v>
      </c>
      <c r="D82" s="17" t="s">
        <v>72</v>
      </c>
      <c r="E82" s="40"/>
      <c r="F82" s="40">
        <v>555554</v>
      </c>
      <c r="G82" s="40"/>
      <c r="H82" s="53"/>
    </row>
    <row r="83" spans="1:8" ht="34.5" customHeight="1">
      <c r="A83" s="34"/>
      <c r="B83" s="4"/>
      <c r="C83" s="10" t="s">
        <v>69</v>
      </c>
      <c r="D83" s="17" t="s">
        <v>306</v>
      </c>
      <c r="E83" s="40">
        <v>279614</v>
      </c>
      <c r="F83" s="40"/>
      <c r="G83" s="40"/>
      <c r="H83" s="53"/>
    </row>
    <row r="84" spans="1:8" ht="23.25" customHeight="1">
      <c r="A84" s="34"/>
      <c r="B84" s="4"/>
      <c r="C84" s="10" t="s">
        <v>295</v>
      </c>
      <c r="D84" s="17" t="s">
        <v>296</v>
      </c>
      <c r="E84" s="40"/>
      <c r="F84" s="40"/>
      <c r="G84" s="40"/>
      <c r="H84" s="53">
        <v>355500</v>
      </c>
    </row>
    <row r="85" spans="1:8" ht="34.5" customHeight="1">
      <c r="A85" s="34"/>
      <c r="B85" s="4"/>
      <c r="C85" s="10" t="s">
        <v>307</v>
      </c>
      <c r="D85" s="17" t="s">
        <v>309</v>
      </c>
      <c r="E85" s="40"/>
      <c r="F85" s="40"/>
      <c r="G85" s="40"/>
      <c r="H85" s="53">
        <v>15041</v>
      </c>
    </row>
    <row r="86" spans="1:8" ht="33.75" customHeight="1">
      <c r="A86" s="34"/>
      <c r="B86" s="4"/>
      <c r="C86" s="10" t="s">
        <v>308</v>
      </c>
      <c r="D86" s="17" t="s">
        <v>312</v>
      </c>
      <c r="E86" s="40"/>
      <c r="F86" s="40"/>
      <c r="G86" s="40"/>
      <c r="H86" s="53">
        <v>2591</v>
      </c>
    </row>
    <row r="87" spans="1:8" ht="36" customHeight="1">
      <c r="A87" s="34"/>
      <c r="B87" s="4"/>
      <c r="C87" s="10" t="s">
        <v>310</v>
      </c>
      <c r="D87" s="17" t="s">
        <v>313</v>
      </c>
      <c r="E87" s="40"/>
      <c r="F87" s="40"/>
      <c r="G87" s="40"/>
      <c r="H87" s="53">
        <v>368</v>
      </c>
    </row>
    <row r="88" spans="1:8" ht="36" customHeight="1">
      <c r="A88" s="34"/>
      <c r="B88" s="4"/>
      <c r="C88" s="10" t="s">
        <v>311</v>
      </c>
      <c r="D88" s="17" t="s">
        <v>314</v>
      </c>
      <c r="E88" s="40"/>
      <c r="F88" s="40"/>
      <c r="G88" s="40">
        <v>79560</v>
      </c>
      <c r="H88" s="53"/>
    </row>
    <row r="89" spans="1:8" ht="14.25" customHeight="1">
      <c r="A89" s="32">
        <v>921</v>
      </c>
      <c r="B89" s="10"/>
      <c r="C89" s="10"/>
      <c r="D89" s="15" t="s">
        <v>57</v>
      </c>
      <c r="E89" s="33">
        <f>SUM(E93+E90)</f>
        <v>1900</v>
      </c>
      <c r="F89" s="33">
        <f>SUM(F93+F90)</f>
        <v>338095</v>
      </c>
      <c r="G89" s="33">
        <f>SUM(G93)</f>
        <v>0</v>
      </c>
      <c r="H89" s="54">
        <f>SUM(H93)</f>
        <v>395524</v>
      </c>
    </row>
    <row r="90" spans="1:8" ht="14.25" customHeight="1">
      <c r="A90" s="34"/>
      <c r="B90" s="7" t="s">
        <v>345</v>
      </c>
      <c r="C90" s="7"/>
      <c r="D90" s="16" t="s">
        <v>346</v>
      </c>
      <c r="E90" s="393">
        <f>SUM(E91:E92)</f>
        <v>1900</v>
      </c>
      <c r="F90" s="393">
        <f>SUM(F91:F92)</f>
        <v>1900</v>
      </c>
      <c r="G90" s="35"/>
      <c r="H90" s="55"/>
    </row>
    <row r="91" spans="1:8" ht="14.25" customHeight="1">
      <c r="A91" s="34"/>
      <c r="B91" s="10"/>
      <c r="C91" s="10" t="s">
        <v>347</v>
      </c>
      <c r="D91" s="17" t="s">
        <v>348</v>
      </c>
      <c r="E91" s="35"/>
      <c r="F91" s="35">
        <v>1900</v>
      </c>
      <c r="G91" s="35"/>
      <c r="H91" s="55"/>
    </row>
    <row r="92" spans="1:8" ht="14.25" customHeight="1">
      <c r="A92" s="34"/>
      <c r="B92" s="10"/>
      <c r="C92" s="10" t="s">
        <v>212</v>
      </c>
      <c r="D92" s="17" t="s">
        <v>213</v>
      </c>
      <c r="E92" s="35">
        <v>1900</v>
      </c>
      <c r="F92" s="35"/>
      <c r="G92" s="35"/>
      <c r="H92" s="55"/>
    </row>
    <row r="93" spans="1:8" ht="14.25" customHeight="1">
      <c r="A93" s="211"/>
      <c r="B93" s="11" t="s">
        <v>73</v>
      </c>
      <c r="C93" s="8"/>
      <c r="D93" s="349" t="s">
        <v>74</v>
      </c>
      <c r="E93" s="213">
        <f>SUM(E94:E97)</f>
        <v>0</v>
      </c>
      <c r="F93" s="351">
        <f>SUM(F94:F97)</f>
        <v>336195</v>
      </c>
      <c r="G93" s="213">
        <f>SUM(G94:G97)</f>
        <v>0</v>
      </c>
      <c r="H93" s="228">
        <f>SUM(H94:H97)</f>
        <v>395524</v>
      </c>
    </row>
    <row r="94" spans="1:8" ht="24" customHeight="1">
      <c r="A94" s="32"/>
      <c r="B94" s="10"/>
      <c r="C94" s="10" t="s">
        <v>69</v>
      </c>
      <c r="D94" s="17" t="s">
        <v>70</v>
      </c>
      <c r="E94" s="35"/>
      <c r="F94" s="35">
        <v>39553</v>
      </c>
      <c r="G94" s="35"/>
      <c r="H94" s="53"/>
    </row>
    <row r="95" spans="1:8" ht="33" customHeight="1">
      <c r="A95" s="34"/>
      <c r="B95" s="4"/>
      <c r="C95" s="10" t="s">
        <v>71</v>
      </c>
      <c r="D95" s="17" t="s">
        <v>72</v>
      </c>
      <c r="E95" s="35"/>
      <c r="F95" s="35">
        <v>296642</v>
      </c>
      <c r="G95" s="35"/>
      <c r="H95" s="53"/>
    </row>
    <row r="96" spans="1:8" ht="24" customHeight="1">
      <c r="A96" s="34"/>
      <c r="B96" s="4"/>
      <c r="C96" s="10" t="s">
        <v>79</v>
      </c>
      <c r="D96" s="17" t="s">
        <v>83</v>
      </c>
      <c r="E96" s="35"/>
      <c r="F96" s="35"/>
      <c r="G96" s="35"/>
      <c r="H96" s="53">
        <v>296642</v>
      </c>
    </row>
    <row r="97" spans="1:8" ht="36" customHeight="1">
      <c r="A97" s="34"/>
      <c r="B97" s="4"/>
      <c r="C97" s="10" t="s">
        <v>80</v>
      </c>
      <c r="D97" s="17" t="s">
        <v>84</v>
      </c>
      <c r="E97" s="35"/>
      <c r="F97" s="35"/>
      <c r="G97" s="35"/>
      <c r="H97" s="53">
        <v>98882</v>
      </c>
    </row>
    <row r="98" spans="1:8" ht="15" customHeight="1" thickBot="1">
      <c r="A98" s="36"/>
      <c r="B98" s="12"/>
      <c r="C98" s="12"/>
      <c r="D98" s="37" t="s">
        <v>17</v>
      </c>
      <c r="E98" s="38">
        <f>SUM(E9+E22+E27+E31+E34+E39+E59+E68+E71+E74+E78+E89)</f>
        <v>1974423</v>
      </c>
      <c r="F98" s="38">
        <f>SUM(F9+F22+F27+F31+F34+F39+F59+F68+F71+F74+F78+F89)</f>
        <v>5439301</v>
      </c>
      <c r="G98" s="38">
        <f>SUM(G9+G22+G27+G31+G34+G39+G59+G68+G71+G74+G78+G89)</f>
        <v>2590204</v>
      </c>
      <c r="H98" s="56">
        <f>SUM(H9+H22+H27+H31+H34+H39+H59+H68+H71+H74+H78+H89)</f>
        <v>4229585</v>
      </c>
    </row>
    <row r="99" spans="1:8" ht="20.25" customHeight="1" thickTop="1">
      <c r="A99" s="63"/>
      <c r="B99" s="64"/>
      <c r="C99" s="64"/>
      <c r="D99" s="220"/>
      <c r="E99" s="65"/>
      <c r="F99" s="65"/>
      <c r="G99" s="65"/>
      <c r="H99" s="65"/>
    </row>
    <row r="100" spans="1:8" ht="15.75" customHeight="1">
      <c r="A100" s="63"/>
      <c r="B100" s="64"/>
      <c r="C100" s="64"/>
      <c r="D100" s="220" t="s">
        <v>18</v>
      </c>
      <c r="E100" s="65"/>
      <c r="F100" s="65"/>
      <c r="G100" s="65"/>
      <c r="H100" s="65"/>
    </row>
    <row r="101" spans="1:8" ht="16.5" customHeight="1">
      <c r="A101" s="576" t="s">
        <v>54</v>
      </c>
      <c r="B101" s="576"/>
      <c r="C101" s="576"/>
      <c r="D101" s="576"/>
      <c r="E101" s="576"/>
      <c r="F101" s="576"/>
      <c r="G101" s="576"/>
      <c r="H101" s="576"/>
    </row>
    <row r="102" spans="1:8" ht="48.75" customHeight="1">
      <c r="A102" s="571" t="s">
        <v>370</v>
      </c>
      <c r="B102" s="572"/>
      <c r="C102" s="572"/>
      <c r="D102" s="572"/>
      <c r="E102" s="572"/>
      <c r="F102" s="572"/>
      <c r="G102" s="572"/>
      <c r="H102" s="572"/>
    </row>
    <row r="103" spans="1:8" ht="24.75" customHeight="1">
      <c r="A103" s="573" t="s">
        <v>367</v>
      </c>
      <c r="B103" s="564"/>
      <c r="C103" s="564"/>
      <c r="D103" s="564"/>
      <c r="E103" s="564"/>
      <c r="F103" s="564"/>
      <c r="G103" s="564"/>
      <c r="H103" s="564"/>
    </row>
    <row r="104" spans="1:8" ht="60.75" customHeight="1">
      <c r="A104" s="573" t="s">
        <v>372</v>
      </c>
      <c r="B104" s="572"/>
      <c r="C104" s="572"/>
      <c r="D104" s="572"/>
      <c r="E104" s="572"/>
      <c r="F104" s="572"/>
      <c r="G104" s="572"/>
      <c r="H104" s="572"/>
    </row>
    <row r="105" spans="1:8" ht="45.75" customHeight="1">
      <c r="A105" s="571" t="s">
        <v>317</v>
      </c>
      <c r="B105" s="572"/>
      <c r="C105" s="572"/>
      <c r="D105" s="572"/>
      <c r="E105" s="572"/>
      <c r="F105" s="572"/>
      <c r="G105" s="572"/>
      <c r="H105" s="572"/>
    </row>
    <row r="106" spans="1:8" ht="22.5" customHeight="1">
      <c r="A106" s="571" t="s">
        <v>299</v>
      </c>
      <c r="B106" s="571"/>
      <c r="C106" s="571"/>
      <c r="D106" s="571"/>
      <c r="E106" s="571"/>
      <c r="F106" s="571"/>
      <c r="G106" s="571"/>
      <c r="H106" s="571"/>
    </row>
    <row r="107" spans="1:8" ht="45" customHeight="1">
      <c r="A107" s="571" t="s">
        <v>300</v>
      </c>
      <c r="B107" s="572"/>
      <c r="C107" s="572"/>
      <c r="D107" s="572"/>
      <c r="E107" s="572"/>
      <c r="F107" s="572"/>
      <c r="G107" s="572"/>
      <c r="H107" s="572"/>
    </row>
    <row r="108" spans="1:8" ht="38.25" customHeight="1">
      <c r="A108" s="571" t="s">
        <v>204</v>
      </c>
      <c r="B108" s="572"/>
      <c r="C108" s="572"/>
      <c r="D108" s="572"/>
      <c r="E108" s="572"/>
      <c r="F108" s="572"/>
      <c r="G108" s="572"/>
      <c r="H108" s="572"/>
    </row>
    <row r="109" spans="1:8" ht="93.75" customHeight="1">
      <c r="A109" s="571" t="s">
        <v>373</v>
      </c>
      <c r="B109" s="573"/>
      <c r="C109" s="573"/>
      <c r="D109" s="573"/>
      <c r="E109" s="573"/>
      <c r="F109" s="573"/>
      <c r="G109" s="573"/>
      <c r="H109" s="573"/>
    </row>
    <row r="110" spans="1:8" ht="59.25" customHeight="1">
      <c r="A110" s="568" t="s">
        <v>364</v>
      </c>
      <c r="B110" s="569"/>
      <c r="C110" s="569"/>
      <c r="D110" s="569"/>
      <c r="E110" s="569"/>
      <c r="F110" s="569"/>
      <c r="G110" s="569"/>
      <c r="H110" s="569"/>
    </row>
    <row r="111" spans="1:8" ht="48" customHeight="1">
      <c r="A111" s="568" t="s">
        <v>368</v>
      </c>
      <c r="B111" s="569"/>
      <c r="C111" s="569"/>
      <c r="D111" s="569"/>
      <c r="E111" s="569"/>
      <c r="F111" s="569"/>
      <c r="G111" s="569"/>
      <c r="H111" s="569"/>
    </row>
    <row r="112" spans="1:8" ht="36.75" customHeight="1">
      <c r="A112" s="568" t="s">
        <v>321</v>
      </c>
      <c r="B112" s="574"/>
      <c r="C112" s="574"/>
      <c r="D112" s="574"/>
      <c r="E112" s="574"/>
      <c r="F112" s="574"/>
      <c r="G112" s="574"/>
      <c r="H112" s="574"/>
    </row>
    <row r="113" spans="1:8" ht="27" customHeight="1">
      <c r="A113" s="570" t="s">
        <v>320</v>
      </c>
      <c r="B113" s="575"/>
      <c r="C113" s="575"/>
      <c r="D113" s="575"/>
      <c r="E113" s="575"/>
      <c r="F113" s="575"/>
      <c r="G113" s="575"/>
      <c r="H113" s="575"/>
    </row>
    <row r="114" spans="1:8" ht="38.25" customHeight="1">
      <c r="A114" s="568" t="s">
        <v>319</v>
      </c>
      <c r="B114" s="569"/>
      <c r="C114" s="569"/>
      <c r="D114" s="569"/>
      <c r="E114" s="569"/>
      <c r="F114" s="569"/>
      <c r="G114" s="569"/>
      <c r="H114" s="569"/>
    </row>
    <row r="115" spans="1:8" ht="33" customHeight="1">
      <c r="A115" s="570" t="s">
        <v>358</v>
      </c>
      <c r="B115" s="548"/>
      <c r="C115" s="548"/>
      <c r="D115" s="548"/>
      <c r="E115" s="548"/>
      <c r="F115" s="548"/>
      <c r="G115" s="548"/>
      <c r="H115" s="548"/>
    </row>
    <row r="116" spans="1:8" ht="59.25" customHeight="1">
      <c r="A116" s="570"/>
      <c r="B116" s="548"/>
      <c r="C116" s="548"/>
      <c r="D116" s="548"/>
      <c r="E116" s="548"/>
      <c r="F116" s="548"/>
      <c r="G116" s="548"/>
      <c r="H116" s="548"/>
    </row>
    <row r="117" spans="1:8" ht="35.25" customHeight="1">
      <c r="A117" s="562"/>
      <c r="B117" s="563"/>
      <c r="C117" s="563"/>
      <c r="D117" s="563"/>
      <c r="E117" s="563"/>
      <c r="F117" s="563"/>
      <c r="G117" s="563"/>
      <c r="H117" s="563"/>
    </row>
    <row r="118" spans="1:8" ht="26.25" customHeight="1">
      <c r="A118" s="562"/>
      <c r="B118" s="564"/>
      <c r="C118" s="564"/>
      <c r="D118" s="564"/>
      <c r="E118" s="564"/>
      <c r="F118" s="564"/>
      <c r="G118" s="564"/>
      <c r="H118" s="564"/>
    </row>
    <row r="119" spans="1:8" ht="24" customHeight="1">
      <c r="A119" s="562"/>
      <c r="B119" s="564"/>
      <c r="C119" s="564"/>
      <c r="D119" s="564"/>
      <c r="E119" s="564"/>
      <c r="F119" s="564"/>
      <c r="G119" s="564"/>
      <c r="H119" s="564"/>
    </row>
    <row r="120" spans="1:8" ht="24" customHeight="1">
      <c r="A120" s="562"/>
      <c r="B120" s="564"/>
      <c r="C120" s="564"/>
      <c r="D120" s="564"/>
      <c r="E120" s="564"/>
      <c r="F120" s="564"/>
      <c r="G120" s="564"/>
      <c r="H120" s="564"/>
    </row>
    <row r="121" spans="1:8" ht="24" customHeight="1">
      <c r="A121" s="563"/>
      <c r="B121" s="567"/>
      <c r="C121" s="567"/>
      <c r="D121" s="567"/>
      <c r="E121" s="567"/>
      <c r="F121" s="567"/>
      <c r="G121" s="567"/>
      <c r="H121" s="567"/>
    </row>
    <row r="122" spans="1:8" ht="45.75" customHeight="1">
      <c r="A122" s="562"/>
      <c r="B122" s="564"/>
      <c r="C122" s="564"/>
      <c r="D122" s="564"/>
      <c r="E122" s="564"/>
      <c r="F122" s="564"/>
      <c r="G122" s="564"/>
      <c r="H122" s="564"/>
    </row>
    <row r="123" spans="1:8" ht="12" customHeight="1">
      <c r="A123" s="562"/>
      <c r="B123" s="563"/>
      <c r="C123" s="563"/>
      <c r="D123" s="563"/>
      <c r="E123" s="563"/>
      <c r="F123" s="563"/>
      <c r="G123" s="563"/>
      <c r="H123" s="563"/>
    </row>
    <row r="124" spans="1:8" ht="58.5" customHeight="1">
      <c r="A124" s="566"/>
      <c r="B124" s="566"/>
      <c r="C124" s="566"/>
      <c r="D124" s="566"/>
      <c r="E124" s="566"/>
      <c r="F124" s="566"/>
      <c r="G124" s="566"/>
      <c r="H124" s="566"/>
    </row>
    <row r="125" spans="1:8" ht="22.5" customHeight="1">
      <c r="A125" s="566"/>
      <c r="B125" s="566"/>
      <c r="C125" s="566"/>
      <c r="D125" s="566"/>
      <c r="E125" s="566"/>
      <c r="F125" s="566"/>
      <c r="G125" s="566"/>
      <c r="H125" s="566"/>
    </row>
    <row r="126" spans="1:8" ht="47.25" customHeight="1">
      <c r="A126" s="562"/>
      <c r="B126" s="563"/>
      <c r="C126" s="563"/>
      <c r="D126" s="563"/>
      <c r="E126" s="563"/>
      <c r="F126" s="563"/>
      <c r="G126" s="563"/>
      <c r="H126" s="563"/>
    </row>
    <row r="127" spans="1:8" ht="39" customHeight="1">
      <c r="A127" s="562"/>
      <c r="B127" s="564"/>
      <c r="C127" s="564"/>
      <c r="D127" s="564"/>
      <c r="E127" s="564"/>
      <c r="F127" s="564"/>
      <c r="G127" s="564"/>
      <c r="H127" s="564"/>
    </row>
    <row r="128" spans="1:8" ht="15.75" customHeight="1">
      <c r="A128" s="558"/>
      <c r="B128" s="555"/>
      <c r="C128" s="555"/>
      <c r="D128" s="555"/>
      <c r="E128" s="555"/>
      <c r="F128" s="555"/>
      <c r="G128" s="555"/>
      <c r="H128" s="560"/>
    </row>
    <row r="129" spans="1:8" ht="27" customHeight="1">
      <c r="A129" s="558"/>
      <c r="B129" s="565"/>
      <c r="C129" s="565"/>
      <c r="D129" s="565"/>
      <c r="E129" s="565"/>
      <c r="F129" s="565"/>
      <c r="G129" s="565"/>
      <c r="H129" s="565"/>
    </row>
    <row r="130" spans="1:8" ht="46.5" customHeight="1">
      <c r="A130" s="558"/>
      <c r="B130" s="559"/>
      <c r="C130" s="559"/>
      <c r="D130" s="559"/>
      <c r="E130" s="559"/>
      <c r="F130" s="559"/>
      <c r="G130" s="559"/>
      <c r="H130" s="559"/>
    </row>
    <row r="131" spans="1:8" ht="33.75" customHeight="1">
      <c r="A131" s="558"/>
      <c r="B131" s="555"/>
      <c r="C131" s="555"/>
      <c r="D131" s="555"/>
      <c r="E131" s="555"/>
      <c r="F131" s="555"/>
      <c r="G131" s="555"/>
      <c r="H131" s="560"/>
    </row>
    <row r="132" spans="1:8" ht="19.5" customHeight="1">
      <c r="A132" s="561"/>
      <c r="B132" s="561"/>
      <c r="C132" s="561"/>
      <c r="D132" s="561"/>
      <c r="E132" s="561"/>
      <c r="F132" s="561"/>
      <c r="G132" s="561"/>
      <c r="H132" s="561"/>
    </row>
    <row r="133" spans="1:7" ht="25.5" customHeight="1">
      <c r="A133" s="554"/>
      <c r="B133" s="555"/>
      <c r="C133" s="555"/>
      <c r="D133" s="555"/>
      <c r="E133" s="555"/>
      <c r="F133" s="555"/>
      <c r="G133" s="555"/>
    </row>
    <row r="134" spans="1:7" ht="12.75" customHeight="1">
      <c r="A134" s="554"/>
      <c r="B134" s="554"/>
      <c r="C134" s="554"/>
      <c r="D134" s="554"/>
      <c r="E134" s="554"/>
      <c r="F134" s="554"/>
      <c r="G134" s="554"/>
    </row>
    <row r="135" spans="1:7" ht="35.25" customHeight="1">
      <c r="A135" s="548"/>
      <c r="B135" s="548"/>
      <c r="C135" s="548"/>
      <c r="D135" s="548"/>
      <c r="E135" s="548"/>
      <c r="F135" s="548"/>
      <c r="G135" s="548"/>
    </row>
    <row r="136" spans="1:7" ht="37.5" customHeight="1">
      <c r="A136" s="557"/>
      <c r="B136" s="556"/>
      <c r="C136" s="556"/>
      <c r="D136" s="556"/>
      <c r="E136" s="556"/>
      <c r="F136" s="556"/>
      <c r="G136" s="556"/>
    </row>
    <row r="137" spans="1:7" ht="35.25" customHeight="1">
      <c r="A137" s="556"/>
      <c r="B137" s="556"/>
      <c r="C137" s="556"/>
      <c r="D137" s="556"/>
      <c r="E137" s="556"/>
      <c r="F137" s="556"/>
      <c r="G137" s="556"/>
    </row>
    <row r="138" spans="1:7" ht="35.25" customHeight="1">
      <c r="A138" s="556"/>
      <c r="B138" s="556"/>
      <c r="C138" s="556"/>
      <c r="D138" s="556"/>
      <c r="E138" s="556"/>
      <c r="F138" s="556"/>
      <c r="G138" s="556"/>
    </row>
    <row r="139" spans="1:7" ht="46.5" customHeight="1">
      <c r="A139" s="556"/>
      <c r="B139" s="556"/>
      <c r="C139" s="556"/>
      <c r="D139" s="556"/>
      <c r="E139" s="556"/>
      <c r="F139" s="556"/>
      <c r="G139" s="556"/>
    </row>
    <row r="140" spans="1:7" ht="13.5" customHeight="1">
      <c r="A140" s="548"/>
      <c r="B140" s="548"/>
      <c r="C140" s="548"/>
      <c r="D140" s="548"/>
      <c r="E140" s="548"/>
      <c r="F140" s="548"/>
      <c r="G140" s="548"/>
    </row>
    <row r="141" spans="1:7" ht="21.75" customHeight="1">
      <c r="A141" s="548"/>
      <c r="B141" s="548"/>
      <c r="C141" s="548"/>
      <c r="D141" s="548"/>
      <c r="E141" s="548"/>
      <c r="F141" s="548"/>
      <c r="G141" s="548"/>
    </row>
    <row r="142" spans="1:7" ht="22.5" customHeight="1">
      <c r="A142" s="548"/>
      <c r="B142" s="548"/>
      <c r="C142" s="548"/>
      <c r="D142" s="548"/>
      <c r="E142" s="548"/>
      <c r="F142" s="548"/>
      <c r="G142" s="548"/>
    </row>
    <row r="143" spans="1:7" ht="15.75" customHeight="1">
      <c r="A143" s="548"/>
      <c r="B143" s="555"/>
      <c r="C143" s="555"/>
      <c r="D143" s="555"/>
      <c r="E143" s="555"/>
      <c r="F143" s="555"/>
      <c r="G143" s="555"/>
    </row>
    <row r="144" spans="1:7" ht="15.75" customHeight="1">
      <c r="A144" s="548"/>
      <c r="B144" s="555"/>
      <c r="C144" s="555"/>
      <c r="D144" s="555"/>
      <c r="E144" s="555"/>
      <c r="F144" s="555"/>
      <c r="G144" s="555"/>
    </row>
    <row r="145" spans="1:7" ht="36" customHeight="1">
      <c r="A145" s="554"/>
      <c r="B145" s="554"/>
      <c r="C145" s="554"/>
      <c r="D145" s="554"/>
      <c r="E145" s="554"/>
      <c r="F145" s="554"/>
      <c r="G145" s="554"/>
    </row>
    <row r="146" spans="1:7" ht="37.5" customHeight="1">
      <c r="A146" s="554"/>
      <c r="B146" s="554"/>
      <c r="C146" s="554"/>
      <c r="D146" s="554"/>
      <c r="E146" s="554"/>
      <c r="F146" s="554"/>
      <c r="G146" s="554"/>
    </row>
    <row r="147" spans="1:7" ht="25.5" customHeight="1">
      <c r="A147" s="554"/>
      <c r="B147" s="554"/>
      <c r="C147" s="554"/>
      <c r="D147" s="554"/>
      <c r="E147" s="554"/>
      <c r="F147" s="554"/>
      <c r="G147" s="554"/>
    </row>
    <row r="148" spans="1:7" ht="35.25" customHeight="1">
      <c r="A148" s="554"/>
      <c r="B148" s="554"/>
      <c r="C148" s="554"/>
      <c r="D148" s="554"/>
      <c r="E148" s="554"/>
      <c r="F148" s="554"/>
      <c r="G148" s="554"/>
    </row>
    <row r="149" spans="1:7" ht="23.25" customHeight="1">
      <c r="A149" s="548"/>
      <c r="B149" s="548"/>
      <c r="C149" s="548"/>
      <c r="D149" s="548"/>
      <c r="E149" s="548"/>
      <c r="F149" s="548"/>
      <c r="G149" s="548"/>
    </row>
    <row r="150" spans="1:7" ht="36.75" customHeight="1">
      <c r="A150" s="554"/>
      <c r="B150" s="554"/>
      <c r="C150" s="554"/>
      <c r="D150" s="554"/>
      <c r="E150" s="554"/>
      <c r="F150" s="554"/>
      <c r="G150" s="554"/>
    </row>
    <row r="151" spans="1:7" ht="24.75" customHeight="1">
      <c r="A151" s="554"/>
      <c r="B151" s="555"/>
      <c r="C151" s="555"/>
      <c r="D151" s="555"/>
      <c r="E151" s="555"/>
      <c r="F151" s="555"/>
      <c r="G151" s="555"/>
    </row>
    <row r="152" spans="1:7" ht="36" customHeight="1">
      <c r="A152" s="554"/>
      <c r="B152" s="554"/>
      <c r="C152" s="554"/>
      <c r="D152" s="554"/>
      <c r="E152" s="554"/>
      <c r="F152" s="554"/>
      <c r="G152" s="554"/>
    </row>
    <row r="153" spans="1:7" ht="13.5" customHeight="1">
      <c r="A153" s="554"/>
      <c r="B153" s="554"/>
      <c r="C153" s="554"/>
      <c r="D153" s="554"/>
      <c r="E153" s="554"/>
      <c r="F153" s="554"/>
      <c r="G153" s="554"/>
    </row>
    <row r="154" spans="1:7" ht="13.5" customHeight="1">
      <c r="A154" s="548"/>
      <c r="B154" s="548"/>
      <c r="C154" s="548"/>
      <c r="D154" s="548"/>
      <c r="E154" s="548"/>
      <c r="F154" s="548"/>
      <c r="G154" s="548"/>
    </row>
    <row r="155" spans="1:7" ht="13.5" customHeight="1">
      <c r="A155" s="548"/>
      <c r="B155" s="548"/>
      <c r="C155" s="548"/>
      <c r="D155" s="548"/>
      <c r="E155" s="548"/>
      <c r="F155" s="548"/>
      <c r="G155" s="548"/>
    </row>
    <row r="156" spans="1:7" ht="13.5" customHeight="1">
      <c r="A156" s="552"/>
      <c r="B156" s="552"/>
      <c r="C156" s="552"/>
      <c r="D156" s="552"/>
      <c r="E156" s="552"/>
      <c r="F156" s="552"/>
      <c r="G156" s="552"/>
    </row>
    <row r="157" spans="1:7" ht="13.5" customHeight="1">
      <c r="A157" s="548"/>
      <c r="B157" s="548"/>
      <c r="C157" s="548"/>
      <c r="D157" s="548"/>
      <c r="E157" s="548"/>
      <c r="F157" s="548"/>
      <c r="G157" s="548"/>
    </row>
    <row r="158" spans="1:7" ht="13.5" customHeight="1">
      <c r="A158" s="548"/>
      <c r="B158" s="548"/>
      <c r="C158" s="548"/>
      <c r="D158" s="548"/>
      <c r="E158" s="548"/>
      <c r="F158" s="548"/>
      <c r="G158" s="548"/>
    </row>
    <row r="159" spans="1:7" ht="13.5" customHeight="1">
      <c r="A159" s="552"/>
      <c r="B159" s="552"/>
      <c r="C159" s="552"/>
      <c r="D159" s="552"/>
      <c r="E159" s="552"/>
      <c r="F159" s="552"/>
      <c r="G159" s="552"/>
    </row>
    <row r="160" spans="1:7" ht="13.5" customHeight="1">
      <c r="A160" s="548"/>
      <c r="B160" s="548"/>
      <c r="C160" s="548"/>
      <c r="D160" s="548"/>
      <c r="E160" s="548"/>
      <c r="F160" s="548"/>
      <c r="G160" s="548"/>
    </row>
    <row r="161" spans="1:7" ht="13.5" customHeight="1">
      <c r="A161" s="548"/>
      <c r="B161" s="548"/>
      <c r="C161" s="548"/>
      <c r="D161" s="548"/>
      <c r="E161" s="548"/>
      <c r="F161" s="548"/>
      <c r="G161" s="548"/>
    </row>
    <row r="162" spans="1:7" ht="13.5" customHeight="1">
      <c r="A162" s="553"/>
      <c r="B162" s="553"/>
      <c r="C162" s="553"/>
      <c r="D162" s="553"/>
      <c r="E162" s="553"/>
      <c r="F162" s="553"/>
      <c r="G162" s="553"/>
    </row>
    <row r="163" spans="1:7" ht="13.5" customHeight="1">
      <c r="A163" s="552"/>
      <c r="B163" s="552"/>
      <c r="C163" s="552"/>
      <c r="D163" s="552"/>
      <c r="E163" s="552"/>
      <c r="F163" s="552"/>
      <c r="G163" s="552"/>
    </row>
    <row r="164" spans="1:7" ht="13.5" customHeight="1">
      <c r="A164" s="548"/>
      <c r="B164" s="548"/>
      <c r="C164" s="548"/>
      <c r="D164" s="548"/>
      <c r="E164" s="548"/>
      <c r="F164" s="548"/>
      <c r="G164" s="548"/>
    </row>
    <row r="165" spans="1:7" ht="13.5" customHeight="1">
      <c r="A165" s="548"/>
      <c r="B165" s="548"/>
      <c r="C165" s="548"/>
      <c r="D165" s="548"/>
      <c r="E165" s="548"/>
      <c r="F165" s="548"/>
      <c r="G165" s="548"/>
    </row>
    <row r="166" spans="1:7" ht="13.5" customHeight="1">
      <c r="A166" s="552"/>
      <c r="B166" s="552"/>
      <c r="C166" s="552"/>
      <c r="D166" s="552"/>
      <c r="E166" s="552"/>
      <c r="F166" s="552"/>
      <c r="G166" s="552"/>
    </row>
    <row r="167" spans="1:7" ht="13.5" customHeight="1">
      <c r="A167" s="548"/>
      <c r="B167" s="548"/>
      <c r="C167" s="548"/>
      <c r="D167" s="548"/>
      <c r="E167" s="548"/>
      <c r="F167" s="548"/>
      <c r="G167" s="548"/>
    </row>
    <row r="168" spans="1:7" ht="13.5" customHeight="1">
      <c r="A168" s="548"/>
      <c r="B168" s="548"/>
      <c r="C168" s="548"/>
      <c r="D168" s="548"/>
      <c r="E168" s="548"/>
      <c r="F168" s="548"/>
      <c r="G168" s="548"/>
    </row>
    <row r="169" spans="1:7" ht="13.5" customHeight="1">
      <c r="A169" s="548"/>
      <c r="B169" s="548"/>
      <c r="C169" s="548"/>
      <c r="D169" s="548"/>
      <c r="E169" s="548"/>
      <c r="F169" s="548"/>
      <c r="G169" s="548"/>
    </row>
    <row r="170" spans="1:7" ht="13.5" customHeight="1">
      <c r="A170" s="548"/>
      <c r="B170" s="548"/>
      <c r="C170" s="548"/>
      <c r="D170" s="548"/>
      <c r="E170" s="548"/>
      <c r="F170" s="548"/>
      <c r="G170" s="548"/>
    </row>
    <row r="171" spans="1:7" ht="15" customHeight="1">
      <c r="A171" s="552"/>
      <c r="B171" s="552"/>
      <c r="C171" s="552"/>
      <c r="D171" s="552"/>
      <c r="E171" s="552"/>
      <c r="F171" s="552"/>
      <c r="G171" s="552"/>
    </row>
    <row r="172" spans="1:7" ht="24" customHeight="1">
      <c r="A172" s="548"/>
      <c r="B172" s="548"/>
      <c r="C172" s="548"/>
      <c r="D172" s="548"/>
      <c r="E172" s="548"/>
      <c r="F172" s="548"/>
      <c r="G172" s="548"/>
    </row>
    <row r="173" spans="1:7" ht="14.25" customHeight="1">
      <c r="A173" s="552"/>
      <c r="B173" s="552"/>
      <c r="C173" s="552"/>
      <c r="D173" s="552"/>
      <c r="E173" s="552"/>
      <c r="F173" s="552"/>
      <c r="G173" s="552"/>
    </row>
    <row r="174" spans="1:7" ht="14.25" customHeight="1">
      <c r="A174" s="552"/>
      <c r="B174" s="548"/>
      <c r="C174" s="548"/>
      <c r="D174" s="548"/>
      <c r="E174" s="548"/>
      <c r="F174" s="548"/>
      <c r="G174" s="548"/>
    </row>
    <row r="175" spans="1:7" ht="15" customHeight="1">
      <c r="A175" s="548"/>
      <c r="B175" s="548"/>
      <c r="C175" s="548"/>
      <c r="D175" s="548"/>
      <c r="E175" s="548"/>
      <c r="F175" s="548"/>
      <c r="G175" s="548"/>
    </row>
    <row r="176" spans="1:7" ht="12.75" customHeight="1">
      <c r="A176" s="548"/>
      <c r="B176" s="548"/>
      <c r="C176" s="548"/>
      <c r="D176" s="548"/>
      <c r="E176" s="548"/>
      <c r="F176" s="548"/>
      <c r="G176" s="548"/>
    </row>
    <row r="177" spans="1:7" ht="12.75" customHeight="1">
      <c r="A177" s="548"/>
      <c r="B177" s="548"/>
      <c r="C177" s="548"/>
      <c r="D177" s="548"/>
      <c r="E177" s="548"/>
      <c r="F177" s="548"/>
      <c r="G177" s="548"/>
    </row>
    <row r="178" spans="1:7" ht="13.5" customHeight="1">
      <c r="A178" s="548"/>
      <c r="B178" s="548"/>
      <c r="C178" s="548"/>
      <c r="D178" s="548"/>
      <c r="E178" s="548"/>
      <c r="F178" s="548"/>
      <c r="G178" s="548"/>
    </row>
    <row r="179" spans="1:7" ht="12.75" customHeight="1">
      <c r="A179" s="548"/>
      <c r="B179" s="548"/>
      <c r="C179" s="548"/>
      <c r="D179" s="548"/>
      <c r="E179" s="548"/>
      <c r="F179" s="548"/>
      <c r="G179" s="548"/>
    </row>
    <row r="180" spans="1:7" ht="13.5" customHeight="1">
      <c r="A180" s="548"/>
      <c r="B180" s="548"/>
      <c r="C180" s="548"/>
      <c r="D180" s="548"/>
      <c r="E180" s="548"/>
      <c r="F180" s="548"/>
      <c r="G180" s="548"/>
    </row>
    <row r="181" spans="1:7" ht="12.75" customHeight="1">
      <c r="A181" s="548"/>
      <c r="B181" s="548"/>
      <c r="C181" s="548"/>
      <c r="D181" s="548"/>
      <c r="E181" s="548"/>
      <c r="F181" s="548"/>
      <c r="G181" s="548"/>
    </row>
    <row r="182" spans="1:7" ht="15" customHeight="1">
      <c r="A182" s="548"/>
      <c r="B182" s="548"/>
      <c r="C182" s="548"/>
      <c r="D182" s="548"/>
      <c r="E182" s="548"/>
      <c r="F182" s="548"/>
      <c r="G182" s="548"/>
    </row>
    <row r="183" spans="1:7" ht="24" customHeight="1">
      <c r="A183" s="548"/>
      <c r="B183" s="548"/>
      <c r="C183" s="548"/>
      <c r="D183" s="548"/>
      <c r="E183" s="548"/>
      <c r="F183" s="548"/>
      <c r="G183" s="548"/>
    </row>
    <row r="184" spans="1:7" ht="24" customHeight="1">
      <c r="A184" s="548"/>
      <c r="B184" s="548"/>
      <c r="C184" s="548"/>
      <c r="D184" s="548"/>
      <c r="E184" s="548"/>
      <c r="F184" s="548"/>
      <c r="G184" s="548"/>
    </row>
    <row r="185" spans="1:7" ht="14.25" customHeight="1">
      <c r="A185" s="548"/>
      <c r="B185" s="548"/>
      <c r="C185" s="548"/>
      <c r="D185" s="548"/>
      <c r="E185" s="548"/>
      <c r="F185" s="548"/>
      <c r="G185" s="548"/>
    </row>
    <row r="186" spans="1:7" ht="15" customHeight="1">
      <c r="A186" s="548"/>
      <c r="B186" s="548"/>
      <c r="C186" s="548"/>
      <c r="D186" s="548"/>
      <c r="E186" s="548"/>
      <c r="F186" s="548"/>
      <c r="G186" s="548"/>
    </row>
    <row r="187" spans="1:7" ht="24" customHeight="1">
      <c r="A187" s="548"/>
      <c r="B187" s="548"/>
      <c r="C187" s="548"/>
      <c r="D187" s="548"/>
      <c r="E187" s="548"/>
      <c r="F187" s="548"/>
      <c r="G187" s="548"/>
    </row>
    <row r="188" spans="1:7" ht="13.5" customHeight="1">
      <c r="A188" s="548"/>
      <c r="B188" s="548"/>
      <c r="C188" s="548"/>
      <c r="D188" s="548"/>
      <c r="E188" s="548"/>
      <c r="F188" s="548"/>
      <c r="G188" s="548"/>
    </row>
    <row r="189" spans="1:7" ht="13.5" customHeight="1">
      <c r="A189" s="548"/>
      <c r="B189" s="548"/>
      <c r="C189" s="548"/>
      <c r="D189" s="548"/>
      <c r="E189" s="548"/>
      <c r="F189" s="548"/>
      <c r="G189" s="548"/>
    </row>
    <row r="190" spans="1:7" ht="13.5" customHeight="1">
      <c r="A190" s="548"/>
      <c r="B190" s="548"/>
      <c r="C190" s="548"/>
      <c r="D190" s="548"/>
      <c r="E190" s="548"/>
      <c r="F190" s="548"/>
      <c r="G190" s="548"/>
    </row>
    <row r="191" spans="1:7" ht="13.5" customHeight="1">
      <c r="A191" s="548"/>
      <c r="B191" s="548"/>
      <c r="C191" s="548"/>
      <c r="D191" s="548"/>
      <c r="E191" s="548"/>
      <c r="F191" s="548"/>
      <c r="G191" s="548"/>
    </row>
    <row r="192" spans="1:7" ht="13.5" customHeight="1">
      <c r="A192" s="548"/>
      <c r="B192" s="548"/>
      <c r="C192" s="548"/>
      <c r="D192" s="548"/>
      <c r="E192" s="548"/>
      <c r="F192" s="548"/>
      <c r="G192" s="548"/>
    </row>
    <row r="193" spans="1:7" ht="13.5" customHeight="1">
      <c r="A193" s="548"/>
      <c r="B193" s="548"/>
      <c r="C193" s="548"/>
      <c r="D193" s="548"/>
      <c r="E193" s="548"/>
      <c r="F193" s="548"/>
      <c r="G193" s="548"/>
    </row>
    <row r="194" spans="1:7" ht="36" customHeight="1">
      <c r="A194" s="548"/>
      <c r="B194" s="548"/>
      <c r="C194" s="548"/>
      <c r="D194" s="548"/>
      <c r="E194" s="548"/>
      <c r="F194" s="548"/>
      <c r="G194" s="548"/>
    </row>
    <row r="195" spans="1:7" ht="45.75" customHeight="1">
      <c r="A195" s="548"/>
      <c r="B195" s="548"/>
      <c r="C195" s="548"/>
      <c r="D195" s="548"/>
      <c r="E195" s="548"/>
      <c r="F195" s="548"/>
      <c r="G195" s="548"/>
    </row>
    <row r="196" spans="1:7" ht="44.25" customHeight="1">
      <c r="A196" s="551"/>
      <c r="B196" s="548"/>
      <c r="C196" s="548"/>
      <c r="D196" s="548"/>
      <c r="E196" s="548"/>
      <c r="F196" s="548"/>
      <c r="G196" s="548"/>
    </row>
    <row r="197" spans="1:7" ht="24" customHeight="1">
      <c r="A197" s="551"/>
      <c r="B197" s="548"/>
      <c r="C197" s="548"/>
      <c r="D197" s="548"/>
      <c r="E197" s="548"/>
      <c r="F197" s="548"/>
      <c r="G197" s="548"/>
    </row>
    <row r="198" spans="1:7" ht="28.5" customHeight="1">
      <c r="A198" s="551"/>
      <c r="B198" s="548"/>
      <c r="C198" s="548"/>
      <c r="D198" s="548"/>
      <c r="E198" s="548"/>
      <c r="F198" s="548"/>
      <c r="G198" s="548"/>
    </row>
    <row r="199" spans="1:7" ht="55.5" customHeight="1">
      <c r="A199" s="551"/>
      <c r="B199" s="548"/>
      <c r="C199" s="548"/>
      <c r="D199" s="548"/>
      <c r="E199" s="548"/>
      <c r="F199" s="548"/>
      <c r="G199" s="548"/>
    </row>
    <row r="200" spans="1:7" ht="13.5" customHeight="1">
      <c r="A200" s="548"/>
      <c r="B200" s="551"/>
      <c r="C200" s="551"/>
      <c r="D200" s="551"/>
      <c r="E200" s="551"/>
      <c r="F200" s="551"/>
      <c r="G200" s="551"/>
    </row>
    <row r="201" spans="1:7" ht="12.75" customHeight="1">
      <c r="A201" s="550"/>
      <c r="B201" s="550"/>
      <c r="C201" s="550"/>
      <c r="D201" s="550"/>
      <c r="E201" s="550"/>
      <c r="F201" s="550"/>
      <c r="G201" s="550"/>
    </row>
    <row r="202" spans="1:7" ht="12" customHeight="1">
      <c r="A202" s="550"/>
      <c r="B202" s="550"/>
      <c r="C202" s="550"/>
      <c r="D202" s="550"/>
      <c r="E202" s="550"/>
      <c r="F202" s="550"/>
      <c r="G202" s="550"/>
    </row>
    <row r="203" spans="1:7" ht="13.5" customHeight="1">
      <c r="A203" s="550"/>
      <c r="B203" s="550"/>
      <c r="C203" s="550"/>
      <c r="D203" s="550"/>
      <c r="E203" s="550"/>
      <c r="F203" s="550"/>
      <c r="G203" s="550"/>
    </row>
    <row r="204" spans="1:7" ht="33.75" customHeight="1">
      <c r="A204" s="549"/>
      <c r="B204" s="550"/>
      <c r="C204" s="550"/>
      <c r="D204" s="550"/>
      <c r="E204" s="550"/>
      <c r="F204" s="550"/>
      <c r="G204" s="550"/>
    </row>
    <row r="205" spans="1:7" ht="24.75" customHeight="1">
      <c r="A205" s="548"/>
      <c r="B205" s="548"/>
      <c r="C205" s="548"/>
      <c r="D205" s="548"/>
      <c r="E205" s="548"/>
      <c r="F205" s="548"/>
      <c r="G205" s="548"/>
    </row>
    <row r="206" spans="1:7" ht="33.75" customHeight="1">
      <c r="A206" s="549"/>
      <c r="B206" s="550"/>
      <c r="C206" s="550"/>
      <c r="D206" s="550"/>
      <c r="E206" s="550"/>
      <c r="F206" s="550"/>
      <c r="G206" s="550"/>
    </row>
    <row r="207" spans="1:7" ht="11.25">
      <c r="A207" s="550"/>
      <c r="B207" s="550"/>
      <c r="C207" s="550"/>
      <c r="D207" s="550"/>
      <c r="E207" s="550"/>
      <c r="F207" s="550"/>
      <c r="G207" s="550"/>
    </row>
  </sheetData>
  <mergeCells count="114">
    <mergeCell ref="A6:H6"/>
    <mergeCell ref="E7:F7"/>
    <mergeCell ref="G7:H7"/>
    <mergeCell ref="F1:H1"/>
    <mergeCell ref="F2:H2"/>
    <mergeCell ref="F3:H3"/>
    <mergeCell ref="F4:H4"/>
    <mergeCell ref="A105:H105"/>
    <mergeCell ref="A107:H107"/>
    <mergeCell ref="A101:H101"/>
    <mergeCell ref="A104:H104"/>
    <mergeCell ref="A106:H106"/>
    <mergeCell ref="A102:H102"/>
    <mergeCell ref="A103:H103"/>
    <mergeCell ref="A108:H108"/>
    <mergeCell ref="A109:H109"/>
    <mergeCell ref="A112:H112"/>
    <mergeCell ref="A113:H113"/>
    <mergeCell ref="A110:H110"/>
    <mergeCell ref="A111:H111"/>
    <mergeCell ref="A114:H114"/>
    <mergeCell ref="A115:H115"/>
    <mergeCell ref="A116:H116"/>
    <mergeCell ref="A117:H117"/>
    <mergeCell ref="A118:H118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7:H127"/>
    <mergeCell ref="A128:H128"/>
    <mergeCell ref="A129:H129"/>
    <mergeCell ref="A133:G133"/>
    <mergeCell ref="A130:H130"/>
    <mergeCell ref="A131:H131"/>
    <mergeCell ref="A132:H132"/>
    <mergeCell ref="A134:G134"/>
    <mergeCell ref="A135:G135"/>
    <mergeCell ref="A136:G136"/>
    <mergeCell ref="A137:G137"/>
    <mergeCell ref="A138:G138"/>
    <mergeCell ref="A143:G143"/>
    <mergeCell ref="A144:G144"/>
    <mergeCell ref="A139:G139"/>
    <mergeCell ref="A140:G140"/>
    <mergeCell ref="A141:G141"/>
    <mergeCell ref="A142:G142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5:G205"/>
    <mergeCell ref="A206:G206"/>
    <mergeCell ref="A207:G207"/>
    <mergeCell ref="A201:G201"/>
    <mergeCell ref="A202:G202"/>
    <mergeCell ref="A203:G203"/>
    <mergeCell ref="A204:G20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D1">
      <selection activeCell="H17" sqref="H17"/>
    </sheetView>
  </sheetViews>
  <sheetFormatPr defaultColWidth="9.00390625" defaultRowHeight="12.75"/>
  <cols>
    <col min="1" max="1" width="3.625" style="409" customWidth="1"/>
    <col min="2" max="2" width="3.625" style="246" customWidth="1"/>
    <col min="3" max="3" width="4.375" style="246" customWidth="1"/>
    <col min="4" max="4" width="41.00390625" style="274" customWidth="1"/>
    <col min="5" max="5" width="13.625" style="246" customWidth="1"/>
    <col min="6" max="6" width="5.375" style="246" customWidth="1"/>
    <col min="7" max="7" width="9.375" style="410" customWidth="1"/>
    <col min="8" max="8" width="8.625" style="246" customWidth="1"/>
    <col min="9" max="9" width="9.875" style="246" customWidth="1"/>
    <col min="10" max="10" width="9.00390625" style="246" customWidth="1"/>
    <col min="11" max="11" width="9.625" style="275" customWidth="1"/>
    <col min="12" max="12" width="9.375" style="246" customWidth="1"/>
    <col min="13" max="13" width="9.625" style="276" customWidth="1"/>
    <col min="14" max="16384" width="9.125" style="246" customWidth="1"/>
  </cols>
  <sheetData>
    <row r="1" spans="1:13" ht="10.5">
      <c r="A1" s="394"/>
      <c r="B1" s="240"/>
      <c r="C1" s="241"/>
      <c r="D1" s="242"/>
      <c r="E1" s="243"/>
      <c r="F1" s="241"/>
      <c r="G1" s="395"/>
      <c r="H1" s="245"/>
      <c r="I1" s="244"/>
      <c r="J1" s="582" t="s">
        <v>167</v>
      </c>
      <c r="K1" s="582"/>
      <c r="L1" s="582"/>
      <c r="M1" s="582"/>
    </row>
    <row r="2" spans="1:13" ht="10.5">
      <c r="A2" s="394"/>
      <c r="B2" s="240"/>
      <c r="C2" s="241"/>
      <c r="D2" s="242"/>
      <c r="E2" s="583"/>
      <c r="F2" s="583"/>
      <c r="G2" s="583"/>
      <c r="H2" s="583"/>
      <c r="I2" s="583"/>
      <c r="J2" s="584" t="s">
        <v>379</v>
      </c>
      <c r="K2" s="584"/>
      <c r="L2" s="584"/>
      <c r="M2" s="584"/>
    </row>
    <row r="3" spans="1:13" ht="10.5">
      <c r="A3" s="394"/>
      <c r="B3" s="240"/>
      <c r="C3" s="241"/>
      <c r="D3" s="242"/>
      <c r="E3" s="583"/>
      <c r="F3" s="583"/>
      <c r="G3" s="583"/>
      <c r="H3" s="583"/>
      <c r="I3" s="583"/>
      <c r="J3" s="585" t="s">
        <v>6</v>
      </c>
      <c r="K3" s="585"/>
      <c r="L3" s="585"/>
      <c r="M3" s="585"/>
    </row>
    <row r="4" spans="1:13" ht="10.5">
      <c r="A4" s="394"/>
      <c r="B4" s="240"/>
      <c r="C4" s="241"/>
      <c r="D4" s="242"/>
      <c r="E4" s="583"/>
      <c r="F4" s="583"/>
      <c r="G4" s="583"/>
      <c r="H4" s="583"/>
      <c r="I4" s="583"/>
      <c r="J4" s="585" t="s">
        <v>380</v>
      </c>
      <c r="K4" s="585"/>
      <c r="L4" s="585"/>
      <c r="M4" s="585"/>
    </row>
    <row r="5" spans="1:13" ht="10.5">
      <c r="A5" s="394"/>
      <c r="B5" s="240"/>
      <c r="C5" s="241"/>
      <c r="D5" s="242"/>
      <c r="E5" s="247"/>
      <c r="F5" s="247"/>
      <c r="G5" s="395"/>
      <c r="H5" s="247"/>
      <c r="I5" s="244"/>
      <c r="J5" s="248"/>
      <c r="K5" s="245"/>
      <c r="L5" s="248"/>
      <c r="M5" s="248"/>
    </row>
    <row r="6" spans="1:13" ht="11.25" thickBot="1">
      <c r="A6" s="586" t="s">
        <v>95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</row>
    <row r="7" spans="1:13" ht="10.5" customHeight="1" thickTop="1">
      <c r="A7" s="587" t="s">
        <v>349</v>
      </c>
      <c r="B7" s="589" t="s">
        <v>8</v>
      </c>
      <c r="C7" s="591" t="s">
        <v>9</v>
      </c>
      <c r="D7" s="593" t="s">
        <v>24</v>
      </c>
      <c r="E7" s="595" t="s">
        <v>25</v>
      </c>
      <c r="F7" s="591" t="s">
        <v>26</v>
      </c>
      <c r="G7" s="597" t="s">
        <v>263</v>
      </c>
      <c r="H7" s="599" t="s">
        <v>27</v>
      </c>
      <c r="I7" s="601" t="s">
        <v>28</v>
      </c>
      <c r="J7" s="602"/>
      <c r="K7" s="602"/>
      <c r="L7" s="602"/>
      <c r="M7" s="603"/>
    </row>
    <row r="8" spans="1:13" ht="6" customHeight="1" thickBot="1">
      <c r="A8" s="588"/>
      <c r="B8" s="590"/>
      <c r="C8" s="592"/>
      <c r="D8" s="594"/>
      <c r="E8" s="596"/>
      <c r="F8" s="592"/>
      <c r="G8" s="598"/>
      <c r="H8" s="600"/>
      <c r="I8" s="604"/>
      <c r="J8" s="605"/>
      <c r="K8" s="605"/>
      <c r="L8" s="605"/>
      <c r="M8" s="606"/>
    </row>
    <row r="9" spans="1:13" ht="15" customHeight="1" thickTop="1">
      <c r="A9" s="588"/>
      <c r="B9" s="590"/>
      <c r="C9" s="592"/>
      <c r="D9" s="594"/>
      <c r="E9" s="596"/>
      <c r="F9" s="592"/>
      <c r="G9" s="598"/>
      <c r="H9" s="600"/>
      <c r="I9" s="607">
        <v>2005</v>
      </c>
      <c r="J9" s="608"/>
      <c r="K9" s="608"/>
      <c r="L9" s="609"/>
      <c r="M9" s="610" t="s">
        <v>241</v>
      </c>
    </row>
    <row r="10" spans="1:13" ht="16.5" customHeight="1">
      <c r="A10" s="588"/>
      <c r="B10" s="590"/>
      <c r="C10" s="592"/>
      <c r="D10" s="594"/>
      <c r="E10" s="596"/>
      <c r="F10" s="592"/>
      <c r="G10" s="598"/>
      <c r="H10" s="600"/>
      <c r="I10" s="613" t="s">
        <v>238</v>
      </c>
      <c r="J10" s="600" t="s">
        <v>239</v>
      </c>
      <c r="K10" s="614" t="s">
        <v>371</v>
      </c>
      <c r="L10" s="600" t="s">
        <v>240</v>
      </c>
      <c r="M10" s="611"/>
    </row>
    <row r="11" spans="1:13" ht="32.25" customHeight="1">
      <c r="A11" s="588"/>
      <c r="B11" s="590"/>
      <c r="C11" s="592"/>
      <c r="D11" s="594"/>
      <c r="E11" s="596"/>
      <c r="F11" s="592"/>
      <c r="G11" s="598"/>
      <c r="H11" s="600"/>
      <c r="I11" s="613"/>
      <c r="J11" s="600"/>
      <c r="K11" s="615"/>
      <c r="L11" s="600"/>
      <c r="M11" s="612"/>
    </row>
    <row r="12" spans="1:13" ht="18.75" customHeight="1" thickBot="1">
      <c r="A12" s="131"/>
      <c r="B12" s="397">
        <v>600</v>
      </c>
      <c r="C12" s="132">
        <v>60014</v>
      </c>
      <c r="D12" s="266" t="s">
        <v>19</v>
      </c>
      <c r="E12" s="251"/>
      <c r="F12" s="132"/>
      <c r="G12" s="294">
        <f>SUM(H12+I12+M12)</f>
        <v>3975626</v>
      </c>
      <c r="H12" s="267">
        <f>H13+H25+H35</f>
        <v>0</v>
      </c>
      <c r="I12" s="293">
        <f>SUM(J12:L12)</f>
        <v>2466501</v>
      </c>
      <c r="J12" s="267">
        <f>J13+J25+J35+J46</f>
        <v>332827</v>
      </c>
      <c r="K12" s="267">
        <f>K13+K25+K35+K47+K48</f>
        <v>1666578</v>
      </c>
      <c r="L12" s="267">
        <f>L13+L25+L35+L47+L48</f>
        <v>467096</v>
      </c>
      <c r="M12" s="398">
        <f>M13+M25+M35+M47+M48</f>
        <v>1509125</v>
      </c>
    </row>
    <row r="13" spans="1:13" ht="15.75" customHeight="1" thickBot="1">
      <c r="A13" s="311"/>
      <c r="B13" s="399"/>
      <c r="C13" s="312"/>
      <c r="D13" s="313" t="s">
        <v>222</v>
      </c>
      <c r="E13" s="314"/>
      <c r="F13" s="315"/>
      <c r="G13" s="318">
        <f>SUM(H13+I13+M13)</f>
        <v>2885500</v>
      </c>
      <c r="H13" s="316">
        <f>SUM(H14:H24)</f>
        <v>0</v>
      </c>
      <c r="I13" s="400">
        <f>SUM(J13:L13)</f>
        <v>1648250</v>
      </c>
      <c r="J13" s="316">
        <f>SUM(J14:J24)</f>
        <v>0</v>
      </c>
      <c r="K13" s="318">
        <f>SUM(K14:K24)</f>
        <v>1330400</v>
      </c>
      <c r="L13" s="316">
        <f>SUM(L14:L24)</f>
        <v>317850</v>
      </c>
      <c r="M13" s="319">
        <f>SUM(M14:M24)</f>
        <v>1237250</v>
      </c>
    </row>
    <row r="14" spans="1:13" ht="24.75" customHeight="1">
      <c r="A14" s="222">
        <v>1</v>
      </c>
      <c r="B14" s="401"/>
      <c r="C14" s="235"/>
      <c r="D14" s="253" t="s">
        <v>264</v>
      </c>
      <c r="E14" s="258" t="s">
        <v>221</v>
      </c>
      <c r="F14" s="470">
        <v>2005</v>
      </c>
      <c r="G14" s="323">
        <f>SUM(H14+I14+M14)</f>
        <v>510000</v>
      </c>
      <c r="H14" s="297"/>
      <c r="I14" s="270">
        <f>SUM(J14:L14)</f>
        <v>510000</v>
      </c>
      <c r="J14" s="262"/>
      <c r="K14" s="298">
        <v>273400</v>
      </c>
      <c r="L14" s="262">
        <v>236600</v>
      </c>
      <c r="M14" s="299"/>
    </row>
    <row r="15" spans="1:13" ht="21" customHeight="1">
      <c r="A15" s="284">
        <v>2</v>
      </c>
      <c r="B15" s="403"/>
      <c r="C15" s="134"/>
      <c r="D15" s="236" t="s">
        <v>377</v>
      </c>
      <c r="E15" s="133" t="s">
        <v>221</v>
      </c>
      <c r="F15" s="134">
        <v>2005</v>
      </c>
      <c r="G15" s="239">
        <f>SUM(H15+I15+M15)</f>
        <v>362500</v>
      </c>
      <c r="H15" s="232"/>
      <c r="I15" s="292">
        <f>SUM(J15:L15)</f>
        <v>362500</v>
      </c>
      <c r="J15" s="232"/>
      <c r="K15" s="239">
        <v>281250</v>
      </c>
      <c r="L15" s="232">
        <v>81250</v>
      </c>
      <c r="M15" s="233"/>
    </row>
    <row r="16" spans="1:13" ht="23.25" customHeight="1">
      <c r="A16" s="284">
        <v>3</v>
      </c>
      <c r="B16" s="403"/>
      <c r="C16" s="134"/>
      <c r="D16" s="236" t="s">
        <v>265</v>
      </c>
      <c r="E16" s="133" t="s">
        <v>221</v>
      </c>
      <c r="F16" s="464" t="s">
        <v>266</v>
      </c>
      <c r="G16" s="239">
        <f>I16+M16+H16</f>
        <v>125000</v>
      </c>
      <c r="H16" s="232"/>
      <c r="I16" s="292">
        <f>SUM(J16:L16)</f>
        <v>102500</v>
      </c>
      <c r="J16" s="232"/>
      <c r="K16" s="239">
        <v>102500</v>
      </c>
      <c r="L16" s="232"/>
      <c r="M16" s="233">
        <v>22500</v>
      </c>
    </row>
    <row r="17" spans="1:13" ht="23.25" customHeight="1">
      <c r="A17" s="222">
        <v>4</v>
      </c>
      <c r="B17" s="402"/>
      <c r="C17" s="134"/>
      <c r="D17" s="224" t="s">
        <v>267</v>
      </c>
      <c r="E17" s="133" t="s">
        <v>221</v>
      </c>
      <c r="F17" s="132" t="s">
        <v>268</v>
      </c>
      <c r="G17" s="239">
        <f aca="true" t="shared" si="0" ref="G17:G25">SUM(H17+I17+M17)</f>
        <v>310000</v>
      </c>
      <c r="H17" s="225"/>
      <c r="I17" s="292">
        <f>SUM(J17:K17)</f>
        <v>195000</v>
      </c>
      <c r="J17" s="226"/>
      <c r="K17" s="238">
        <v>195000</v>
      </c>
      <c r="L17" s="226"/>
      <c r="M17" s="227">
        <v>115000</v>
      </c>
    </row>
    <row r="18" spans="1:13" ht="22.5" customHeight="1">
      <c r="A18" s="284">
        <v>5</v>
      </c>
      <c r="B18" s="401"/>
      <c r="C18" s="134"/>
      <c r="D18" s="224" t="s">
        <v>269</v>
      </c>
      <c r="E18" s="251" t="s">
        <v>221</v>
      </c>
      <c r="F18" s="465" t="s">
        <v>266</v>
      </c>
      <c r="G18" s="238">
        <f t="shared" si="0"/>
        <v>450000</v>
      </c>
      <c r="H18" s="225"/>
      <c r="I18" s="308">
        <f>SUM(J18:L18)</f>
        <v>280000</v>
      </c>
      <c r="J18" s="226"/>
      <c r="K18" s="238">
        <v>280000</v>
      </c>
      <c r="L18" s="226"/>
      <c r="M18" s="227">
        <v>170000</v>
      </c>
    </row>
    <row r="19" spans="1:13" ht="21.75" customHeight="1">
      <c r="A19" s="234">
        <v>6</v>
      </c>
      <c r="B19" s="403"/>
      <c r="C19" s="134"/>
      <c r="D19" s="236" t="s">
        <v>270</v>
      </c>
      <c r="E19" s="133" t="s">
        <v>221</v>
      </c>
      <c r="F19" s="464" t="s">
        <v>271</v>
      </c>
      <c r="G19" s="239">
        <f t="shared" si="0"/>
        <v>251500</v>
      </c>
      <c r="H19" s="231"/>
      <c r="I19" s="292">
        <f>SUM(J19:L19)</f>
        <v>125750</v>
      </c>
      <c r="J19" s="232"/>
      <c r="K19" s="239">
        <v>125750</v>
      </c>
      <c r="L19" s="232"/>
      <c r="M19" s="331">
        <v>125750</v>
      </c>
    </row>
    <row r="20" spans="1:13" ht="21.75" customHeight="1">
      <c r="A20" s="284">
        <v>7</v>
      </c>
      <c r="B20" s="403"/>
      <c r="C20" s="134"/>
      <c r="D20" s="236" t="s">
        <v>376</v>
      </c>
      <c r="E20" s="133" t="s">
        <v>221</v>
      </c>
      <c r="F20" s="464" t="s">
        <v>350</v>
      </c>
      <c r="G20" s="239">
        <f t="shared" si="0"/>
        <v>145000</v>
      </c>
      <c r="H20" s="231"/>
      <c r="I20" s="292">
        <f>SUM(J20:L20)</f>
        <v>72500</v>
      </c>
      <c r="J20" s="232"/>
      <c r="K20" s="239">
        <v>72500</v>
      </c>
      <c r="L20" s="232"/>
      <c r="M20" s="331">
        <v>72500</v>
      </c>
    </row>
    <row r="21" spans="1:13" ht="16.5" customHeight="1">
      <c r="A21" s="284">
        <v>8</v>
      </c>
      <c r="B21" s="403"/>
      <c r="C21" s="134"/>
      <c r="D21" s="236" t="s">
        <v>237</v>
      </c>
      <c r="E21" s="133" t="s">
        <v>221</v>
      </c>
      <c r="F21" s="134">
        <v>2006</v>
      </c>
      <c r="G21" s="239">
        <f t="shared" si="0"/>
        <v>100000</v>
      </c>
      <c r="H21" s="231"/>
      <c r="I21" s="292">
        <f aca="true" t="shared" si="1" ref="I21:I75">SUM(J21:L21)</f>
        <v>0</v>
      </c>
      <c r="J21" s="232"/>
      <c r="K21" s="239"/>
      <c r="L21" s="232"/>
      <c r="M21" s="233">
        <v>100000</v>
      </c>
    </row>
    <row r="22" spans="1:13" ht="16.5" customHeight="1">
      <c r="A22" s="234">
        <v>9</v>
      </c>
      <c r="B22" s="403"/>
      <c r="C22" s="134"/>
      <c r="D22" s="257" t="s">
        <v>351</v>
      </c>
      <c r="E22" s="133" t="s">
        <v>221</v>
      </c>
      <c r="F22" s="134">
        <v>2006</v>
      </c>
      <c r="G22" s="239">
        <f t="shared" si="0"/>
        <v>275000</v>
      </c>
      <c r="H22" s="231"/>
      <c r="I22" s="292">
        <f t="shared" si="1"/>
        <v>0</v>
      </c>
      <c r="J22" s="232"/>
      <c r="K22" s="239"/>
      <c r="L22" s="232"/>
      <c r="M22" s="233">
        <v>275000</v>
      </c>
    </row>
    <row r="23" spans="1:13" ht="15" customHeight="1">
      <c r="A23" s="222">
        <v>10</v>
      </c>
      <c r="B23" s="402"/>
      <c r="C23" s="134"/>
      <c r="D23" s="253" t="s">
        <v>272</v>
      </c>
      <c r="E23" s="133" t="s">
        <v>221</v>
      </c>
      <c r="F23" s="134">
        <v>2006</v>
      </c>
      <c r="G23" s="239">
        <f t="shared" si="0"/>
        <v>106500</v>
      </c>
      <c r="H23" s="231"/>
      <c r="I23" s="292">
        <f t="shared" si="1"/>
        <v>0</v>
      </c>
      <c r="J23" s="232"/>
      <c r="K23" s="239"/>
      <c r="L23" s="232"/>
      <c r="M23" s="331">
        <v>106500</v>
      </c>
    </row>
    <row r="24" spans="1:13" ht="13.5" customHeight="1" thickBot="1">
      <c r="A24" s="295">
        <v>11</v>
      </c>
      <c r="B24" s="404"/>
      <c r="C24" s="132"/>
      <c r="D24" s="302" t="s">
        <v>273</v>
      </c>
      <c r="E24" s="303" t="s">
        <v>221</v>
      </c>
      <c r="F24" s="296">
        <v>2006</v>
      </c>
      <c r="G24" s="238">
        <f t="shared" si="0"/>
        <v>250000</v>
      </c>
      <c r="H24" s="304"/>
      <c r="I24" s="305">
        <f t="shared" si="1"/>
        <v>0</v>
      </c>
      <c r="J24" s="306"/>
      <c r="K24" s="307"/>
      <c r="L24" s="306"/>
      <c r="M24" s="309">
        <v>250000</v>
      </c>
    </row>
    <row r="25" spans="1:13" ht="16.5" customHeight="1" thickBot="1">
      <c r="A25" s="311"/>
      <c r="B25" s="399"/>
      <c r="C25" s="312"/>
      <c r="D25" s="313" t="s">
        <v>223</v>
      </c>
      <c r="E25" s="314"/>
      <c r="F25" s="315"/>
      <c r="G25" s="318">
        <f t="shared" si="0"/>
        <v>930126</v>
      </c>
      <c r="H25" s="316">
        <f>SUM(H26:H34)</f>
        <v>0</v>
      </c>
      <c r="I25" s="317">
        <f t="shared" si="1"/>
        <v>658251</v>
      </c>
      <c r="J25" s="316">
        <f>SUM(J26:J34)</f>
        <v>172827</v>
      </c>
      <c r="K25" s="318">
        <f>SUM(K26:K34)</f>
        <v>336178</v>
      </c>
      <c r="L25" s="316">
        <f>SUM(L26:L34)</f>
        <v>149246</v>
      </c>
      <c r="M25" s="319">
        <f>SUM(M26:M34)</f>
        <v>271875</v>
      </c>
    </row>
    <row r="26" spans="1:13" ht="16.5" customHeight="1">
      <c r="A26" s="332">
        <v>12</v>
      </c>
      <c r="B26" s="405"/>
      <c r="C26" s="235"/>
      <c r="D26" s="253" t="s">
        <v>274</v>
      </c>
      <c r="E26" s="258" t="s">
        <v>221</v>
      </c>
      <c r="F26" s="223">
        <v>2005</v>
      </c>
      <c r="G26" s="298">
        <f aca="true" t="shared" si="2" ref="G26:G34">H26+I26+M26</f>
        <v>66106</v>
      </c>
      <c r="H26" s="297"/>
      <c r="I26" s="263">
        <f>SUM(J26:L26)</f>
        <v>66106</v>
      </c>
      <c r="J26" s="320">
        <v>33053</v>
      </c>
      <c r="K26" s="298">
        <v>33053</v>
      </c>
      <c r="L26" s="262"/>
      <c r="M26" s="299"/>
    </row>
    <row r="27" spans="1:13" ht="22.5" customHeight="1">
      <c r="A27" s="284">
        <v>13</v>
      </c>
      <c r="B27" s="403"/>
      <c r="C27" s="134"/>
      <c r="D27" s="236" t="s">
        <v>352</v>
      </c>
      <c r="E27" s="133" t="s">
        <v>221</v>
      </c>
      <c r="F27" s="134">
        <v>2005</v>
      </c>
      <c r="G27" s="323">
        <f t="shared" si="2"/>
        <v>62500</v>
      </c>
      <c r="H27" s="231"/>
      <c r="I27" s="232">
        <f>SUM(J27:L27)</f>
        <v>62500</v>
      </c>
      <c r="J27" s="321">
        <v>31250</v>
      </c>
      <c r="K27" s="239">
        <v>31250</v>
      </c>
      <c r="L27" s="232"/>
      <c r="M27" s="233"/>
    </row>
    <row r="28" spans="1:13" ht="15.75" customHeight="1">
      <c r="A28" s="284">
        <v>14</v>
      </c>
      <c r="B28" s="403"/>
      <c r="C28" s="134"/>
      <c r="D28" s="236" t="s">
        <v>375</v>
      </c>
      <c r="E28" s="133" t="s">
        <v>221</v>
      </c>
      <c r="F28" s="134">
        <v>2005</v>
      </c>
      <c r="G28" s="239">
        <f t="shared" si="2"/>
        <v>50000</v>
      </c>
      <c r="H28" s="231"/>
      <c r="I28" s="232">
        <f aca="true" t="shared" si="3" ref="I28:I34">SUM(J28:L28)</f>
        <v>50000</v>
      </c>
      <c r="J28" s="321">
        <v>50000</v>
      </c>
      <c r="K28" s="239"/>
      <c r="L28" s="232"/>
      <c r="M28" s="233"/>
    </row>
    <row r="29" spans="1:13" ht="18" customHeight="1">
      <c r="A29" s="284">
        <v>15</v>
      </c>
      <c r="B29" s="403"/>
      <c r="C29" s="134"/>
      <c r="D29" s="224" t="s">
        <v>359</v>
      </c>
      <c r="E29" s="251" t="s">
        <v>221</v>
      </c>
      <c r="F29" s="132">
        <v>2005</v>
      </c>
      <c r="G29" s="239">
        <f t="shared" si="2"/>
        <v>105770</v>
      </c>
      <c r="H29" s="225"/>
      <c r="I29" s="232">
        <f t="shared" si="3"/>
        <v>105770</v>
      </c>
      <c r="J29" s="322">
        <v>18524</v>
      </c>
      <c r="K29" s="238"/>
      <c r="L29" s="226">
        <v>87246</v>
      </c>
      <c r="M29" s="227"/>
    </row>
    <row r="30" spans="1:13" ht="16.5" customHeight="1">
      <c r="A30" s="234">
        <v>16</v>
      </c>
      <c r="B30" s="403"/>
      <c r="C30" s="134"/>
      <c r="D30" s="236" t="s">
        <v>275</v>
      </c>
      <c r="E30" s="133" t="s">
        <v>221</v>
      </c>
      <c r="F30" s="132">
        <v>2005</v>
      </c>
      <c r="G30" s="239">
        <f t="shared" si="2"/>
        <v>62000</v>
      </c>
      <c r="H30" s="225"/>
      <c r="I30" s="232">
        <f t="shared" si="3"/>
        <v>62000</v>
      </c>
      <c r="J30" s="321"/>
      <c r="K30" s="238"/>
      <c r="L30" s="226">
        <v>62000</v>
      </c>
      <c r="M30" s="227"/>
    </row>
    <row r="31" spans="1:13" ht="24" customHeight="1">
      <c r="A31" s="284">
        <v>17</v>
      </c>
      <c r="B31" s="403"/>
      <c r="C31" s="134"/>
      <c r="D31" s="236" t="s">
        <v>353</v>
      </c>
      <c r="E31" s="133" t="s">
        <v>221</v>
      </c>
      <c r="F31" s="134">
        <v>2005</v>
      </c>
      <c r="G31" s="239">
        <f t="shared" si="2"/>
        <v>40000</v>
      </c>
      <c r="H31" s="232"/>
      <c r="I31" s="232">
        <f t="shared" si="3"/>
        <v>40000</v>
      </c>
      <c r="J31" s="321">
        <v>40000</v>
      </c>
      <c r="K31" s="239"/>
      <c r="L31" s="232"/>
      <c r="M31" s="233"/>
    </row>
    <row r="32" spans="1:13" ht="22.5" customHeight="1">
      <c r="A32" s="284">
        <v>18</v>
      </c>
      <c r="B32" s="403"/>
      <c r="C32" s="134"/>
      <c r="D32" s="236" t="s">
        <v>374</v>
      </c>
      <c r="E32" s="133" t="s">
        <v>221</v>
      </c>
      <c r="F32" s="464" t="s">
        <v>276</v>
      </c>
      <c r="G32" s="239">
        <f t="shared" si="2"/>
        <v>62500</v>
      </c>
      <c r="H32" s="232"/>
      <c r="I32" s="232">
        <f t="shared" si="3"/>
        <v>31250</v>
      </c>
      <c r="J32" s="232"/>
      <c r="K32" s="239">
        <v>31250</v>
      </c>
      <c r="L32" s="232"/>
      <c r="M32" s="233">
        <v>31250</v>
      </c>
    </row>
    <row r="33" spans="1:13" ht="23.25" customHeight="1">
      <c r="A33" s="284">
        <v>19</v>
      </c>
      <c r="B33" s="397"/>
      <c r="C33" s="134"/>
      <c r="D33" s="224" t="s">
        <v>354</v>
      </c>
      <c r="E33" s="133" t="s">
        <v>221</v>
      </c>
      <c r="F33" s="464" t="s">
        <v>276</v>
      </c>
      <c r="G33" s="239">
        <f t="shared" si="2"/>
        <v>150000</v>
      </c>
      <c r="H33" s="225"/>
      <c r="I33" s="232">
        <f t="shared" si="3"/>
        <v>75000</v>
      </c>
      <c r="J33" s="333"/>
      <c r="K33" s="238">
        <v>75000</v>
      </c>
      <c r="L33" s="226"/>
      <c r="M33" s="227">
        <v>75000</v>
      </c>
    </row>
    <row r="34" spans="1:13" ht="17.25" customHeight="1" thickBot="1">
      <c r="A34" s="222">
        <v>20</v>
      </c>
      <c r="B34" s="401"/>
      <c r="C34" s="132"/>
      <c r="D34" s="224" t="s">
        <v>277</v>
      </c>
      <c r="E34" s="251" t="s">
        <v>221</v>
      </c>
      <c r="F34" s="132" t="s">
        <v>266</v>
      </c>
      <c r="G34" s="307">
        <f t="shared" si="2"/>
        <v>331250</v>
      </c>
      <c r="H34" s="225"/>
      <c r="I34" s="232">
        <f t="shared" si="3"/>
        <v>165625</v>
      </c>
      <c r="J34" s="226"/>
      <c r="K34" s="238">
        <v>165625</v>
      </c>
      <c r="L34" s="226"/>
      <c r="M34" s="227">
        <v>165625</v>
      </c>
    </row>
    <row r="35" spans="1:13" ht="15" customHeight="1" thickBot="1">
      <c r="A35" s="311"/>
      <c r="B35" s="441"/>
      <c r="C35" s="312"/>
      <c r="D35" s="313" t="s">
        <v>224</v>
      </c>
      <c r="E35" s="314"/>
      <c r="F35" s="315"/>
      <c r="G35" s="318">
        <f>SUM(G36:G45)</f>
        <v>105000</v>
      </c>
      <c r="H35" s="316">
        <f>SUM(H36:H43)</f>
        <v>0</v>
      </c>
      <c r="I35" s="413">
        <f t="shared" si="1"/>
        <v>105000</v>
      </c>
      <c r="J35" s="316">
        <f>SUM(J36:J45)</f>
        <v>105000</v>
      </c>
      <c r="K35" s="415"/>
      <c r="L35" s="414"/>
      <c r="M35" s="416"/>
    </row>
    <row r="36" spans="1:13" ht="12.75" customHeight="1">
      <c r="A36" s="234">
        <v>21</v>
      </c>
      <c r="B36" s="235"/>
      <c r="C36" s="235"/>
      <c r="D36" s="257" t="s">
        <v>225</v>
      </c>
      <c r="E36" s="258" t="s">
        <v>31</v>
      </c>
      <c r="F36" s="235">
        <v>2005</v>
      </c>
      <c r="G36" s="323">
        <f>H36+I36+M36</f>
        <v>34000</v>
      </c>
      <c r="H36" s="260"/>
      <c r="I36" s="270">
        <f t="shared" si="1"/>
        <v>34000</v>
      </c>
      <c r="J36" s="260">
        <v>34000</v>
      </c>
      <c r="K36" s="260"/>
      <c r="L36" s="261"/>
      <c r="M36" s="282"/>
    </row>
    <row r="37" spans="1:13" ht="12.75" customHeight="1">
      <c r="A37" s="284">
        <v>22</v>
      </c>
      <c r="B37" s="134"/>
      <c r="C37" s="134"/>
      <c r="D37" s="236" t="s">
        <v>226</v>
      </c>
      <c r="E37" s="133"/>
      <c r="F37" s="134"/>
      <c r="G37" s="239">
        <f>H37+I37+M37</f>
        <v>0</v>
      </c>
      <c r="H37" s="264"/>
      <c r="I37" s="292">
        <f t="shared" si="1"/>
        <v>0</v>
      </c>
      <c r="J37" s="264"/>
      <c r="K37" s="264"/>
      <c r="L37" s="265"/>
      <c r="M37" s="283"/>
    </row>
    <row r="38" spans="1:13" ht="12.75" customHeight="1">
      <c r="A38" s="284">
        <v>23</v>
      </c>
      <c r="B38" s="134"/>
      <c r="C38" s="134"/>
      <c r="D38" s="236" t="s">
        <v>227</v>
      </c>
      <c r="E38" s="133"/>
      <c r="F38" s="134"/>
      <c r="G38" s="239">
        <f>H38+I38+M38</f>
        <v>0</v>
      </c>
      <c r="H38" s="264"/>
      <c r="I38" s="292">
        <f t="shared" si="1"/>
        <v>0</v>
      </c>
      <c r="J38" s="264"/>
      <c r="K38" s="264"/>
      <c r="L38" s="265"/>
      <c r="M38" s="283"/>
    </row>
    <row r="39" spans="1:13" ht="12.75" customHeight="1">
      <c r="A39" s="284">
        <v>24</v>
      </c>
      <c r="B39" s="134"/>
      <c r="C39" s="134"/>
      <c r="D39" s="236" t="s">
        <v>228</v>
      </c>
      <c r="E39" s="133"/>
      <c r="F39" s="134"/>
      <c r="G39" s="239">
        <f>H39+I39+M39</f>
        <v>0</v>
      </c>
      <c r="H39" s="264"/>
      <c r="I39" s="292">
        <f t="shared" si="1"/>
        <v>0</v>
      </c>
      <c r="J39" s="264"/>
      <c r="K39" s="264"/>
      <c r="L39" s="265"/>
      <c r="M39" s="283"/>
    </row>
    <row r="40" spans="1:13" ht="15" customHeight="1">
      <c r="A40" s="284">
        <v>25</v>
      </c>
      <c r="B40" s="134"/>
      <c r="C40" s="134"/>
      <c r="D40" s="236" t="s">
        <v>229</v>
      </c>
      <c r="E40" s="133" t="s">
        <v>30</v>
      </c>
      <c r="F40" s="134">
        <v>2005</v>
      </c>
      <c r="G40" s="239">
        <f>H40+I40+M40</f>
        <v>16000</v>
      </c>
      <c r="H40" s="264"/>
      <c r="I40" s="292">
        <f t="shared" si="1"/>
        <v>16000</v>
      </c>
      <c r="J40" s="264">
        <v>16000</v>
      </c>
      <c r="K40" s="264"/>
      <c r="L40" s="265"/>
      <c r="M40" s="283"/>
    </row>
    <row r="41" spans="1:13" ht="13.5" customHeight="1">
      <c r="A41" s="284">
        <v>26</v>
      </c>
      <c r="B41" s="134"/>
      <c r="C41" s="134"/>
      <c r="D41" s="236" t="s">
        <v>230</v>
      </c>
      <c r="E41" s="133"/>
      <c r="F41" s="134"/>
      <c r="G41" s="239">
        <f>SUM(I41:M41)</f>
        <v>0</v>
      </c>
      <c r="H41" s="264"/>
      <c r="I41" s="292">
        <f t="shared" si="1"/>
        <v>0</v>
      </c>
      <c r="J41" s="264"/>
      <c r="K41" s="264"/>
      <c r="L41" s="265"/>
      <c r="M41" s="283"/>
    </row>
    <row r="42" spans="1:13" ht="14.25" customHeight="1">
      <c r="A42" s="284">
        <v>27</v>
      </c>
      <c r="B42" s="134"/>
      <c r="C42" s="134"/>
      <c r="D42" s="236" t="s">
        <v>231</v>
      </c>
      <c r="E42" s="133"/>
      <c r="F42" s="134"/>
      <c r="G42" s="239">
        <f>SUM(I42:M42)</f>
        <v>0</v>
      </c>
      <c r="H42" s="264"/>
      <c r="I42" s="292">
        <f t="shared" si="1"/>
        <v>0</v>
      </c>
      <c r="J42" s="264"/>
      <c r="K42" s="264"/>
      <c r="L42" s="265"/>
      <c r="M42" s="283"/>
    </row>
    <row r="43" spans="1:13" ht="13.5" customHeight="1">
      <c r="A43" s="284">
        <v>28</v>
      </c>
      <c r="B43" s="134"/>
      <c r="C43" s="134"/>
      <c r="D43" s="236" t="s">
        <v>232</v>
      </c>
      <c r="E43" s="133"/>
      <c r="F43" s="134"/>
      <c r="G43" s="239"/>
      <c r="H43" s="264"/>
      <c r="I43" s="292">
        <f t="shared" si="1"/>
        <v>0</v>
      </c>
      <c r="J43" s="264"/>
      <c r="K43" s="264"/>
      <c r="L43" s="265"/>
      <c r="M43" s="283"/>
    </row>
    <row r="44" spans="1:13" ht="26.25" customHeight="1">
      <c r="A44" s="284">
        <v>29</v>
      </c>
      <c r="B44" s="134"/>
      <c r="C44" s="134"/>
      <c r="D44" s="236" t="s">
        <v>366</v>
      </c>
      <c r="E44" s="133" t="s">
        <v>278</v>
      </c>
      <c r="F44" s="134">
        <v>2005</v>
      </c>
      <c r="G44" s="239">
        <f>H44+I44+M44</f>
        <v>50000</v>
      </c>
      <c r="H44" s="264"/>
      <c r="I44" s="292">
        <f t="shared" si="1"/>
        <v>50000</v>
      </c>
      <c r="J44" s="264">
        <v>50000</v>
      </c>
      <c r="K44" s="250"/>
      <c r="L44" s="249"/>
      <c r="M44" s="280"/>
    </row>
    <row r="45" spans="1:13" ht="17.25" customHeight="1" thickBot="1">
      <c r="A45" s="295">
        <v>30</v>
      </c>
      <c r="B45" s="296"/>
      <c r="C45" s="296"/>
      <c r="D45" s="302" t="s">
        <v>369</v>
      </c>
      <c r="E45" s="303" t="s">
        <v>278</v>
      </c>
      <c r="F45" s="296">
        <v>2005</v>
      </c>
      <c r="G45" s="307">
        <f>H45+I45+M45</f>
        <v>5000</v>
      </c>
      <c r="H45" s="449"/>
      <c r="I45" s="305">
        <f t="shared" si="1"/>
        <v>5000</v>
      </c>
      <c r="J45" s="450">
        <v>5000</v>
      </c>
      <c r="K45" s="450"/>
      <c r="L45" s="451"/>
      <c r="M45" s="452"/>
    </row>
    <row r="46" spans="1:13" ht="15.75" customHeight="1" thickBot="1">
      <c r="A46" s="311"/>
      <c r="B46" s="312"/>
      <c r="C46" s="312"/>
      <c r="D46" s="313" t="s">
        <v>357</v>
      </c>
      <c r="E46" s="446"/>
      <c r="F46" s="312"/>
      <c r="G46" s="318">
        <f>H46+I46+M46</f>
        <v>55000</v>
      </c>
      <c r="H46" s="447"/>
      <c r="I46" s="400">
        <f t="shared" si="1"/>
        <v>55000</v>
      </c>
      <c r="J46" s="448">
        <f>SUM(J47:J48)</f>
        <v>55000</v>
      </c>
      <c r="K46" s="415"/>
      <c r="L46" s="414"/>
      <c r="M46" s="416"/>
    </row>
    <row r="47" spans="1:13" ht="12.75" customHeight="1">
      <c r="A47" s="234">
        <v>31</v>
      </c>
      <c r="B47" s="235"/>
      <c r="C47" s="235"/>
      <c r="D47" s="253" t="s">
        <v>97</v>
      </c>
      <c r="E47" s="616" t="s">
        <v>29</v>
      </c>
      <c r="F47" s="223">
        <v>2005</v>
      </c>
      <c r="G47" s="323">
        <f>H47+I47+M47</f>
        <v>40000</v>
      </c>
      <c r="H47" s="254"/>
      <c r="I47" s="270">
        <f t="shared" si="1"/>
        <v>40000</v>
      </c>
      <c r="J47" s="255">
        <v>40000</v>
      </c>
      <c r="K47" s="255"/>
      <c r="L47" s="256"/>
      <c r="M47" s="281"/>
    </row>
    <row r="48" spans="1:13" ht="15" customHeight="1" thickBot="1">
      <c r="A48" s="131">
        <v>32</v>
      </c>
      <c r="B48" s="407"/>
      <c r="C48" s="223"/>
      <c r="D48" s="224" t="s">
        <v>98</v>
      </c>
      <c r="E48" s="616"/>
      <c r="F48" s="132">
        <v>2005</v>
      </c>
      <c r="G48" s="238">
        <f>H48+I48+M48</f>
        <v>15000</v>
      </c>
      <c r="H48" s="252"/>
      <c r="I48" s="308">
        <f t="shared" si="1"/>
        <v>15000</v>
      </c>
      <c r="J48" s="250">
        <v>15000</v>
      </c>
      <c r="K48" s="250"/>
      <c r="L48" s="249"/>
      <c r="M48" s="280"/>
    </row>
    <row r="49" spans="1:13" ht="13.5" customHeight="1" thickBot="1">
      <c r="A49" s="311"/>
      <c r="B49" s="399">
        <v>700</v>
      </c>
      <c r="C49" s="421"/>
      <c r="D49" s="422" t="s">
        <v>38</v>
      </c>
      <c r="E49" s="432"/>
      <c r="F49" s="421"/>
      <c r="G49" s="423">
        <f>SUM(G50+G51)</f>
        <v>44111</v>
      </c>
      <c r="H49" s="426"/>
      <c r="I49" s="317">
        <f t="shared" si="1"/>
        <v>44111</v>
      </c>
      <c r="J49" s="440">
        <f>SUM(J50+J51)</f>
        <v>44111</v>
      </c>
      <c r="K49" s="415"/>
      <c r="L49" s="414"/>
      <c r="M49" s="416"/>
    </row>
    <row r="50" spans="1:13" ht="21.75" customHeight="1">
      <c r="A50" s="234">
        <v>33</v>
      </c>
      <c r="B50" s="406"/>
      <c r="C50" s="235">
        <v>70005</v>
      </c>
      <c r="D50" s="257" t="s">
        <v>99</v>
      </c>
      <c r="E50" s="235" t="s">
        <v>29</v>
      </c>
      <c r="F50" s="235">
        <v>2005</v>
      </c>
      <c r="G50" s="323">
        <f>H50+I50+M50</f>
        <v>30000</v>
      </c>
      <c r="H50" s="259"/>
      <c r="I50" s="270">
        <f t="shared" si="1"/>
        <v>30000</v>
      </c>
      <c r="J50" s="260">
        <v>30000</v>
      </c>
      <c r="K50" s="260"/>
      <c r="L50" s="261"/>
      <c r="M50" s="282"/>
    </row>
    <row r="51" spans="1:13" ht="20.25" customHeight="1" thickBot="1">
      <c r="A51" s="131">
        <v>34</v>
      </c>
      <c r="B51" s="417"/>
      <c r="C51" s="132"/>
      <c r="D51" s="224" t="s">
        <v>303</v>
      </c>
      <c r="E51" s="132"/>
      <c r="F51" s="132">
        <v>2005</v>
      </c>
      <c r="G51" s="238">
        <f>H51+I51+M51</f>
        <v>14111</v>
      </c>
      <c r="H51" s="252"/>
      <c r="I51" s="308">
        <f t="shared" si="1"/>
        <v>14111</v>
      </c>
      <c r="J51" s="250">
        <v>14111</v>
      </c>
      <c r="K51" s="250"/>
      <c r="L51" s="249"/>
      <c r="M51" s="280"/>
    </row>
    <row r="52" spans="1:13" ht="16.5" customHeight="1" thickBot="1">
      <c r="A52" s="311"/>
      <c r="B52" s="421">
        <v>710</v>
      </c>
      <c r="C52" s="421"/>
      <c r="D52" s="422" t="s">
        <v>100</v>
      </c>
      <c r="E52" s="432"/>
      <c r="F52" s="421"/>
      <c r="G52" s="423">
        <f>SUM(G53)</f>
        <v>7000</v>
      </c>
      <c r="H52" s="426"/>
      <c r="I52" s="427">
        <f>SUM(I53)</f>
        <v>7000</v>
      </c>
      <c r="J52" s="424">
        <f>SUM(J53)</f>
        <v>0</v>
      </c>
      <c r="K52" s="424">
        <f>SUM(K53)</f>
        <v>7000</v>
      </c>
      <c r="L52" s="424">
        <f>SUM(L53)</f>
        <v>0</v>
      </c>
      <c r="M52" s="442">
        <f>SUM(M53)</f>
        <v>0</v>
      </c>
    </row>
    <row r="53" spans="1:13" ht="12.75" customHeight="1" thickBot="1">
      <c r="A53" s="300">
        <v>35</v>
      </c>
      <c r="B53" s="433"/>
      <c r="C53" s="301">
        <v>71015</v>
      </c>
      <c r="D53" s="434" t="s">
        <v>101</v>
      </c>
      <c r="E53" s="435" t="s">
        <v>102</v>
      </c>
      <c r="F53" s="301">
        <v>2005</v>
      </c>
      <c r="G53" s="436">
        <f>H53+I53+M53</f>
        <v>7000</v>
      </c>
      <c r="H53" s="437"/>
      <c r="I53" s="438">
        <f t="shared" si="1"/>
        <v>7000</v>
      </c>
      <c r="J53" s="439"/>
      <c r="K53" s="255">
        <v>7000</v>
      </c>
      <c r="L53" s="256"/>
      <c r="M53" s="281"/>
    </row>
    <row r="54" spans="1:13" ht="14.25" customHeight="1" thickBot="1">
      <c r="A54" s="311"/>
      <c r="B54" s="399">
        <v>750</v>
      </c>
      <c r="C54" s="421"/>
      <c r="D54" s="422" t="s">
        <v>42</v>
      </c>
      <c r="E54" s="432"/>
      <c r="F54" s="421"/>
      <c r="G54" s="423">
        <f>SUM(G55:G55)</f>
        <v>144467</v>
      </c>
      <c r="H54" s="424">
        <f>SUM(H55:H55)</f>
        <v>0</v>
      </c>
      <c r="I54" s="427">
        <f t="shared" si="1"/>
        <v>144467</v>
      </c>
      <c r="J54" s="424">
        <f>SUM(J55:J55)</f>
        <v>144467</v>
      </c>
      <c r="K54" s="444"/>
      <c r="L54" s="443"/>
      <c r="M54" s="445">
        <f>SUM(M55:M55)</f>
        <v>0</v>
      </c>
    </row>
    <row r="55" spans="1:13" ht="14.25" customHeight="1">
      <c r="A55" s="461"/>
      <c r="B55" s="462"/>
      <c r="C55" s="454">
        <v>75020</v>
      </c>
      <c r="D55" s="453" t="s">
        <v>43</v>
      </c>
      <c r="E55" s="454" t="s">
        <v>234</v>
      </c>
      <c r="F55" s="454">
        <v>2005</v>
      </c>
      <c r="G55" s="455">
        <f>H55+I55+M55</f>
        <v>144467</v>
      </c>
      <c r="H55" s="456"/>
      <c r="I55" s="457">
        <f t="shared" si="1"/>
        <v>144467</v>
      </c>
      <c r="J55" s="458">
        <f>SUM(J56:J61)</f>
        <v>144467</v>
      </c>
      <c r="K55" s="458"/>
      <c r="L55" s="459"/>
      <c r="M55" s="460"/>
    </row>
    <row r="56" spans="1:13" ht="12.75" customHeight="1">
      <c r="A56" s="284">
        <v>36</v>
      </c>
      <c r="B56" s="396"/>
      <c r="C56" s="134"/>
      <c r="D56" s="236" t="s">
        <v>244</v>
      </c>
      <c r="E56" s="134" t="s">
        <v>233</v>
      </c>
      <c r="F56" s="134"/>
      <c r="G56" s="239">
        <f>H56+I56+M56</f>
        <v>104926</v>
      </c>
      <c r="H56" s="264"/>
      <c r="I56" s="292">
        <f t="shared" si="1"/>
        <v>104926</v>
      </c>
      <c r="J56" s="264">
        <v>104926</v>
      </c>
      <c r="K56" s="264"/>
      <c r="L56" s="265"/>
      <c r="M56" s="283"/>
    </row>
    <row r="57" spans="1:13" ht="22.5" customHeight="1">
      <c r="A57" s="284"/>
      <c r="B57" s="396"/>
      <c r="C57" s="134"/>
      <c r="D57" s="236" t="s">
        <v>245</v>
      </c>
      <c r="E57" s="134"/>
      <c r="F57" s="134"/>
      <c r="G57" s="239"/>
      <c r="H57" s="264"/>
      <c r="I57" s="292"/>
      <c r="J57" s="264"/>
      <c r="K57" s="264"/>
      <c r="L57" s="265"/>
      <c r="M57" s="283"/>
    </row>
    <row r="58" spans="1:13" ht="13.5" customHeight="1">
      <c r="A58" s="284"/>
      <c r="B58" s="396"/>
      <c r="C58" s="134"/>
      <c r="D58" s="236" t="s">
        <v>242</v>
      </c>
      <c r="E58" s="134"/>
      <c r="F58" s="134"/>
      <c r="G58" s="239">
        <f>H58+I58+M58</f>
        <v>0</v>
      </c>
      <c r="H58" s="264"/>
      <c r="I58" s="292">
        <f t="shared" si="1"/>
        <v>0</v>
      </c>
      <c r="J58" s="264"/>
      <c r="K58" s="264"/>
      <c r="L58" s="265"/>
      <c r="M58" s="283"/>
    </row>
    <row r="59" spans="1:13" ht="13.5" customHeight="1">
      <c r="A59" s="284"/>
      <c r="B59" s="396"/>
      <c r="C59" s="134"/>
      <c r="D59" s="236" t="s">
        <v>243</v>
      </c>
      <c r="E59" s="134"/>
      <c r="F59" s="134"/>
      <c r="G59" s="239">
        <f>H59+I59+M59</f>
        <v>0</v>
      </c>
      <c r="H59" s="264"/>
      <c r="I59" s="292">
        <f t="shared" si="1"/>
        <v>0</v>
      </c>
      <c r="J59" s="264"/>
      <c r="K59" s="264"/>
      <c r="L59" s="265"/>
      <c r="M59" s="283"/>
    </row>
    <row r="60" spans="1:13" ht="13.5" customHeight="1">
      <c r="A60" s="284">
        <v>37</v>
      </c>
      <c r="B60" s="396"/>
      <c r="C60" s="134"/>
      <c r="D60" s="236" t="s">
        <v>45</v>
      </c>
      <c r="E60" s="134"/>
      <c r="F60" s="134"/>
      <c r="G60" s="239">
        <f>H60+I60+M60</f>
        <v>39541</v>
      </c>
      <c r="H60" s="264"/>
      <c r="I60" s="292">
        <v>39541</v>
      </c>
      <c r="J60" s="264">
        <v>39541</v>
      </c>
      <c r="K60" s="264"/>
      <c r="L60" s="265"/>
      <c r="M60" s="283"/>
    </row>
    <row r="61" spans="1:13" ht="21.75" customHeight="1" thickBot="1">
      <c r="A61" s="131"/>
      <c r="B61" s="417"/>
      <c r="C61" s="132"/>
      <c r="D61" s="224" t="s">
        <v>304</v>
      </c>
      <c r="E61" s="132"/>
      <c r="F61" s="132"/>
      <c r="G61" s="238">
        <f>H61+I61+M61</f>
        <v>0</v>
      </c>
      <c r="H61" s="250"/>
      <c r="I61" s="308">
        <f t="shared" si="1"/>
        <v>0</v>
      </c>
      <c r="J61" s="250"/>
      <c r="K61" s="250"/>
      <c r="L61" s="249"/>
      <c r="M61" s="280"/>
    </row>
    <row r="62" spans="1:13" ht="12" customHeight="1" thickBot="1">
      <c r="A62" s="311"/>
      <c r="B62" s="399">
        <v>754</v>
      </c>
      <c r="C62" s="312"/>
      <c r="D62" s="422" t="s">
        <v>50</v>
      </c>
      <c r="E62" s="312"/>
      <c r="F62" s="312"/>
      <c r="G62" s="423">
        <f aca="true" t="shared" si="4" ref="G62:L62">SUM(G63)</f>
        <v>300000</v>
      </c>
      <c r="H62" s="424">
        <f t="shared" si="4"/>
        <v>0</v>
      </c>
      <c r="I62" s="427">
        <f t="shared" si="4"/>
        <v>300000</v>
      </c>
      <c r="J62" s="424">
        <f t="shared" si="4"/>
        <v>0</v>
      </c>
      <c r="K62" s="424">
        <f t="shared" si="4"/>
        <v>0</v>
      </c>
      <c r="L62" s="424">
        <f t="shared" si="4"/>
        <v>300000</v>
      </c>
      <c r="M62" s="416"/>
    </row>
    <row r="63" spans="1:13" ht="21" customHeight="1" thickBot="1">
      <c r="A63" s="222">
        <v>38</v>
      </c>
      <c r="B63" s="223"/>
      <c r="C63" s="223">
        <v>75411</v>
      </c>
      <c r="D63" s="253" t="s">
        <v>103</v>
      </c>
      <c r="E63" s="223" t="s">
        <v>32</v>
      </c>
      <c r="F63" s="223">
        <v>2005</v>
      </c>
      <c r="G63" s="298">
        <f>H63+I63+M63</f>
        <v>300000</v>
      </c>
      <c r="H63" s="255"/>
      <c r="I63" s="310">
        <f t="shared" si="1"/>
        <v>300000</v>
      </c>
      <c r="J63" s="255"/>
      <c r="K63" s="255"/>
      <c r="L63" s="255">
        <v>300000</v>
      </c>
      <c r="M63" s="281"/>
    </row>
    <row r="64" spans="1:13" ht="12" customHeight="1" thickBot="1">
      <c r="A64" s="311"/>
      <c r="B64" s="399">
        <v>801</v>
      </c>
      <c r="C64" s="421"/>
      <c r="D64" s="422" t="s">
        <v>16</v>
      </c>
      <c r="E64" s="421"/>
      <c r="F64" s="421"/>
      <c r="G64" s="423">
        <f>SUM(G65)</f>
        <v>2375942</v>
      </c>
      <c r="H64" s="424">
        <f aca="true" t="shared" si="5" ref="H64:M64">SUM(H65)</f>
        <v>1196902</v>
      </c>
      <c r="I64" s="427">
        <f t="shared" si="1"/>
        <v>1179040</v>
      </c>
      <c r="J64" s="424">
        <f t="shared" si="5"/>
        <v>0</v>
      </c>
      <c r="K64" s="423">
        <f t="shared" si="5"/>
        <v>200000</v>
      </c>
      <c r="L64" s="424">
        <f t="shared" si="5"/>
        <v>979040</v>
      </c>
      <c r="M64" s="442">
        <f t="shared" si="5"/>
        <v>0</v>
      </c>
    </row>
    <row r="65" spans="1:13" ht="21">
      <c r="A65" s="617">
        <v>39</v>
      </c>
      <c r="B65" s="616"/>
      <c r="C65" s="619">
        <v>80120</v>
      </c>
      <c r="D65" s="257" t="s">
        <v>33</v>
      </c>
      <c r="E65" s="235" t="s">
        <v>29</v>
      </c>
      <c r="F65" s="235" t="s">
        <v>34</v>
      </c>
      <c r="G65" s="323">
        <f>H65+I65+M65</f>
        <v>2375942</v>
      </c>
      <c r="H65" s="259">
        <v>1196902</v>
      </c>
      <c r="I65" s="270">
        <f t="shared" si="1"/>
        <v>1179040</v>
      </c>
      <c r="J65" s="271"/>
      <c r="K65" s="260">
        <v>200000</v>
      </c>
      <c r="L65" s="260">
        <v>979040</v>
      </c>
      <c r="M65" s="282"/>
    </row>
    <row r="66" spans="1:13" ht="12.75" customHeight="1">
      <c r="A66" s="618"/>
      <c r="B66" s="619"/>
      <c r="C66" s="620"/>
      <c r="D66" s="224" t="s">
        <v>35</v>
      </c>
      <c r="E66" s="268"/>
      <c r="F66" s="132"/>
      <c r="G66" s="238">
        <v>2217625</v>
      </c>
      <c r="H66" s="252"/>
      <c r="I66" s="308">
        <f t="shared" si="1"/>
        <v>0</v>
      </c>
      <c r="J66" s="269"/>
      <c r="K66" s="250"/>
      <c r="L66" s="250"/>
      <c r="M66" s="280"/>
    </row>
    <row r="67" spans="1:13" ht="16.5" customHeight="1" thickBot="1">
      <c r="A67" s="222"/>
      <c r="B67" s="132"/>
      <c r="C67" s="132"/>
      <c r="D67" s="224" t="s">
        <v>36</v>
      </c>
      <c r="E67" s="429"/>
      <c r="F67" s="347"/>
      <c r="G67" s="238">
        <v>158317</v>
      </c>
      <c r="H67" s="252"/>
      <c r="I67" s="308">
        <f t="shared" si="1"/>
        <v>0</v>
      </c>
      <c r="J67" s="269"/>
      <c r="K67" s="250"/>
      <c r="L67" s="250"/>
      <c r="M67" s="280"/>
    </row>
    <row r="68" spans="1:13" ht="16.5" customHeight="1" thickBot="1">
      <c r="A68" s="311"/>
      <c r="B68" s="399">
        <v>851</v>
      </c>
      <c r="C68" s="312"/>
      <c r="D68" s="422" t="s">
        <v>279</v>
      </c>
      <c r="E68" s="430"/>
      <c r="F68" s="425"/>
      <c r="G68" s="423">
        <f>SUM(G69)</f>
        <v>165000</v>
      </c>
      <c r="H68" s="431"/>
      <c r="I68" s="427">
        <f>SUM(I69)</f>
        <v>165000</v>
      </c>
      <c r="J68" s="428">
        <f>SUM(J69)</f>
        <v>165000</v>
      </c>
      <c r="K68" s="415"/>
      <c r="L68" s="415"/>
      <c r="M68" s="416"/>
    </row>
    <row r="69" spans="1:13" ht="32.25" customHeight="1" thickBot="1">
      <c r="A69" s="222">
        <v>40</v>
      </c>
      <c r="B69" s="401"/>
      <c r="C69" s="223">
        <v>85111</v>
      </c>
      <c r="D69" s="253" t="s">
        <v>378</v>
      </c>
      <c r="E69" s="325" t="s">
        <v>280</v>
      </c>
      <c r="F69" s="418">
        <v>2005</v>
      </c>
      <c r="G69" s="298">
        <v>165000</v>
      </c>
      <c r="H69" s="254"/>
      <c r="I69" s="310">
        <v>165000</v>
      </c>
      <c r="J69" s="419">
        <v>165000</v>
      </c>
      <c r="K69" s="255"/>
      <c r="L69" s="255"/>
      <c r="M69" s="281"/>
    </row>
    <row r="70" spans="1:13" ht="12.75" customHeight="1" thickBot="1">
      <c r="A70" s="311"/>
      <c r="B70" s="399">
        <v>852</v>
      </c>
      <c r="C70" s="312"/>
      <c r="D70" s="422" t="s">
        <v>218</v>
      </c>
      <c r="E70" s="312"/>
      <c r="F70" s="425"/>
      <c r="G70" s="423">
        <f>H70+I70+M70</f>
        <v>8600</v>
      </c>
      <c r="H70" s="426"/>
      <c r="I70" s="427">
        <f t="shared" si="1"/>
        <v>8600</v>
      </c>
      <c r="J70" s="428">
        <f>SUM(J71)</f>
        <v>8600</v>
      </c>
      <c r="K70" s="415"/>
      <c r="L70" s="415"/>
      <c r="M70" s="416"/>
    </row>
    <row r="71" spans="1:13" ht="13.5" customHeight="1">
      <c r="A71" s="222"/>
      <c r="B71" s="407"/>
      <c r="C71" s="346">
        <v>85218</v>
      </c>
      <c r="D71" s="257" t="s">
        <v>246</v>
      </c>
      <c r="E71" s="620" t="s">
        <v>247</v>
      </c>
      <c r="F71" s="347">
        <v>2005</v>
      </c>
      <c r="G71" s="238">
        <f>H71+I71+M71</f>
        <v>8600</v>
      </c>
      <c r="H71" s="252"/>
      <c r="I71" s="308">
        <f t="shared" si="1"/>
        <v>8600</v>
      </c>
      <c r="J71" s="269">
        <v>8600</v>
      </c>
      <c r="K71" s="250"/>
      <c r="L71" s="250"/>
      <c r="M71" s="280"/>
    </row>
    <row r="72" spans="1:13" ht="15" customHeight="1" thickBot="1">
      <c r="A72" s="131">
        <v>41</v>
      </c>
      <c r="B72" s="417"/>
      <c r="C72" s="223"/>
      <c r="D72" s="253" t="s">
        <v>281</v>
      </c>
      <c r="E72" s="616"/>
      <c r="F72" s="418"/>
      <c r="G72" s="298">
        <f>H72+I72+M72</f>
        <v>0</v>
      </c>
      <c r="H72" s="254"/>
      <c r="I72" s="310">
        <f t="shared" si="1"/>
        <v>0</v>
      </c>
      <c r="J72" s="419"/>
      <c r="K72" s="255"/>
      <c r="L72" s="255"/>
      <c r="M72" s="281"/>
    </row>
    <row r="73" spans="1:13" ht="12.75" customHeight="1" thickBot="1">
      <c r="A73" s="311"/>
      <c r="B73" s="399">
        <v>853</v>
      </c>
      <c r="C73" s="421"/>
      <c r="D73" s="422" t="s">
        <v>44</v>
      </c>
      <c r="E73" s="421"/>
      <c r="F73" s="421"/>
      <c r="G73" s="423">
        <f>SUM(G74:G75)</f>
        <v>50000</v>
      </c>
      <c r="H73" s="424">
        <f aca="true" t="shared" si="6" ref="H73:M73">SUM(H74:H75)</f>
        <v>0</v>
      </c>
      <c r="I73" s="424">
        <f t="shared" si="6"/>
        <v>50000</v>
      </c>
      <c r="J73" s="424">
        <f t="shared" si="6"/>
        <v>30000</v>
      </c>
      <c r="K73" s="424">
        <f t="shared" si="6"/>
        <v>20000</v>
      </c>
      <c r="L73" s="424">
        <f t="shared" si="6"/>
        <v>0</v>
      </c>
      <c r="M73" s="442">
        <f t="shared" si="6"/>
        <v>0</v>
      </c>
    </row>
    <row r="74" spans="1:13" ht="20.25" customHeight="1">
      <c r="A74" s="234">
        <v>42</v>
      </c>
      <c r="B74" s="402"/>
      <c r="C74" s="235">
        <v>85333</v>
      </c>
      <c r="D74" s="257" t="s">
        <v>104</v>
      </c>
      <c r="E74" s="621" t="s">
        <v>105</v>
      </c>
      <c r="F74" s="235">
        <v>2005</v>
      </c>
      <c r="G74" s="323">
        <f>H74+I74+M74</f>
        <v>44300</v>
      </c>
      <c r="H74" s="420"/>
      <c r="I74" s="270">
        <f t="shared" si="1"/>
        <v>44300</v>
      </c>
      <c r="J74" s="263">
        <v>24300</v>
      </c>
      <c r="K74" s="323">
        <v>20000</v>
      </c>
      <c r="L74" s="263"/>
      <c r="M74" s="324"/>
    </row>
    <row r="75" spans="1:13" ht="12" customHeight="1">
      <c r="A75" s="234">
        <v>43</v>
      </c>
      <c r="B75" s="402"/>
      <c r="C75" s="330"/>
      <c r="D75" s="329" t="s">
        <v>282</v>
      </c>
      <c r="E75" s="622"/>
      <c r="F75" s="134"/>
      <c r="G75" s="239">
        <f>H75+I75+M75</f>
        <v>5700</v>
      </c>
      <c r="H75" s="326"/>
      <c r="I75" s="292">
        <f t="shared" si="1"/>
        <v>5700</v>
      </c>
      <c r="J75" s="226">
        <v>5700</v>
      </c>
      <c r="K75" s="294"/>
      <c r="L75" s="226"/>
      <c r="M75" s="227"/>
    </row>
    <row r="76" spans="1:13" ht="11.25" thickBot="1">
      <c r="A76" s="623" t="s">
        <v>106</v>
      </c>
      <c r="B76" s="624"/>
      <c r="C76" s="624"/>
      <c r="D76" s="624"/>
      <c r="E76" s="624"/>
      <c r="F76" s="625"/>
      <c r="G76" s="408">
        <f>SUM(G12+G54+G64+G73+G52+G49+G62+G68+G70)</f>
        <v>7070746</v>
      </c>
      <c r="H76" s="272">
        <f>SUM(H12+H54+H64+H73+H52+H49+H62+H68+H70)</f>
        <v>1196902</v>
      </c>
      <c r="I76" s="272">
        <f>SUM(I12+I54+I64+I73+I52+I49+I62+I68+I70)</f>
        <v>4364719</v>
      </c>
      <c r="J76" s="272">
        <f>SUM(J12+J54+J64+J73+J52+J49+J62+J68+J70)</f>
        <v>725005</v>
      </c>
      <c r="K76" s="272">
        <f>SUM(K12+K54+K64+K73+K52+K49+K62)</f>
        <v>1893578</v>
      </c>
      <c r="L76" s="272">
        <f>SUM(L12+L54+L64+L73+L52+L49+L62)</f>
        <v>1746136</v>
      </c>
      <c r="M76" s="273">
        <f>SUM(M12+M54+M64+M73+M52+M49+M62)</f>
        <v>1509125</v>
      </c>
    </row>
    <row r="77" ht="10.5" thickTop="1"/>
    <row r="78" spans="1:8" ht="9.75">
      <c r="A78" s="626"/>
      <c r="B78" s="626"/>
      <c r="C78" s="626"/>
      <c r="D78" s="626"/>
      <c r="E78" s="626"/>
      <c r="F78" s="278"/>
      <c r="G78" s="411"/>
      <c r="H78" s="278"/>
    </row>
    <row r="79" spans="1:8" ht="9.75">
      <c r="A79" s="626"/>
      <c r="B79" s="626"/>
      <c r="C79" s="626"/>
      <c r="D79" s="626"/>
      <c r="E79" s="278"/>
      <c r="F79" s="278"/>
      <c r="G79" s="411"/>
      <c r="H79" s="278"/>
    </row>
    <row r="80" spans="1:8" ht="9.75">
      <c r="A80" s="626"/>
      <c r="B80" s="626"/>
      <c r="C80" s="626"/>
      <c r="D80" s="626"/>
      <c r="E80" s="626"/>
      <c r="F80" s="626"/>
      <c r="G80" s="626"/>
      <c r="H80" s="278"/>
    </row>
    <row r="81" spans="1:8" ht="9.75">
      <c r="A81" s="626"/>
      <c r="B81" s="626"/>
      <c r="C81" s="626"/>
      <c r="D81" s="626"/>
      <c r="E81" s="626"/>
      <c r="F81" s="626"/>
      <c r="G81" s="626"/>
      <c r="H81" s="278"/>
    </row>
    <row r="82" spans="1:8" ht="9.75">
      <c r="A82" s="412"/>
      <c r="B82" s="279"/>
      <c r="C82" s="279"/>
      <c r="D82" s="277"/>
      <c r="E82" s="279"/>
      <c r="F82" s="279"/>
      <c r="G82" s="411"/>
      <c r="H82" s="278"/>
    </row>
    <row r="83" spans="1:8" ht="9.75">
      <c r="A83" s="626"/>
      <c r="B83" s="626"/>
      <c r="C83" s="626"/>
      <c r="D83" s="626"/>
      <c r="E83" s="278"/>
      <c r="F83" s="278"/>
      <c r="G83" s="411"/>
      <c r="H83" s="278"/>
    </row>
    <row r="84" spans="1:8" ht="9.75">
      <c r="A84" s="627"/>
      <c r="B84" s="627"/>
      <c r="C84" s="627"/>
      <c r="D84" s="627"/>
      <c r="E84" s="627"/>
      <c r="F84" s="278"/>
      <c r="G84" s="411"/>
      <c r="H84" s="278"/>
    </row>
    <row r="85" spans="1:8" ht="9.75">
      <c r="A85" s="627"/>
      <c r="B85" s="627"/>
      <c r="C85" s="627"/>
      <c r="D85" s="627"/>
      <c r="E85" s="627"/>
      <c r="F85" s="278"/>
      <c r="G85" s="411"/>
      <c r="H85" s="278"/>
    </row>
    <row r="86" spans="1:8" ht="9.75">
      <c r="A86" s="626"/>
      <c r="B86" s="626"/>
      <c r="C86" s="626"/>
      <c r="D86" s="626"/>
      <c r="E86" s="626"/>
      <c r="F86" s="278"/>
      <c r="G86" s="411"/>
      <c r="H86" s="278"/>
    </row>
    <row r="87" spans="1:8" ht="9.75">
      <c r="A87" s="627"/>
      <c r="B87" s="627"/>
      <c r="C87" s="627"/>
      <c r="D87" s="627"/>
      <c r="E87" s="277"/>
      <c r="F87" s="278"/>
      <c r="G87" s="411"/>
      <c r="H87" s="278"/>
    </row>
    <row r="88" spans="1:8" ht="9.75">
      <c r="A88" s="626"/>
      <c r="B88" s="626"/>
      <c r="C88" s="626"/>
      <c r="D88" s="626"/>
      <c r="E88" s="626"/>
      <c r="F88" s="278"/>
      <c r="G88" s="411"/>
      <c r="H88" s="278"/>
    </row>
  </sheetData>
  <mergeCells count="40">
    <mergeCell ref="A88:E88"/>
    <mergeCell ref="A84:E84"/>
    <mergeCell ref="A85:E85"/>
    <mergeCell ref="A86:E86"/>
    <mergeCell ref="A87:D87"/>
    <mergeCell ref="A79:D79"/>
    <mergeCell ref="A80:G80"/>
    <mergeCell ref="A81:G81"/>
    <mergeCell ref="A83:D83"/>
    <mergeCell ref="E71:E72"/>
    <mergeCell ref="E74:E75"/>
    <mergeCell ref="A76:F76"/>
    <mergeCell ref="A78:E78"/>
    <mergeCell ref="E47:E48"/>
    <mergeCell ref="A65:A66"/>
    <mergeCell ref="B65:B66"/>
    <mergeCell ref="C65:C66"/>
    <mergeCell ref="H7:H11"/>
    <mergeCell ref="I7:M8"/>
    <mergeCell ref="I9:L9"/>
    <mergeCell ref="M9:M11"/>
    <mergeCell ref="I10:I11"/>
    <mergeCell ref="J10:J11"/>
    <mergeCell ref="K10:K11"/>
    <mergeCell ref="L10:L11"/>
    <mergeCell ref="E4:I4"/>
    <mergeCell ref="J4:M4"/>
    <mergeCell ref="A6:M6"/>
    <mergeCell ref="A7:A11"/>
    <mergeCell ref="B7:B11"/>
    <mergeCell ref="C7:C11"/>
    <mergeCell ref="D7:D11"/>
    <mergeCell ref="E7:E11"/>
    <mergeCell ref="F7:F11"/>
    <mergeCell ref="G7:G11"/>
    <mergeCell ref="J1:M1"/>
    <mergeCell ref="E2:I2"/>
    <mergeCell ref="J2:M2"/>
    <mergeCell ref="E3:I3"/>
    <mergeCell ref="J3:M3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cp:lastPrinted>2005-05-05T07:20:21Z</cp:lastPrinted>
  <dcterms:created xsi:type="dcterms:W3CDTF">2004-06-08T09:19:26Z</dcterms:created>
  <dcterms:modified xsi:type="dcterms:W3CDTF">2005-04-19T08:30:59Z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