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035" windowHeight="12765" activeTab="5"/>
  </bookViews>
  <sheets>
    <sheet name="zał 3" sheetId="1" r:id="rId1"/>
    <sheet name="zał 2" sheetId="2" r:id="rId2"/>
    <sheet name="zał nr 5" sheetId="3" r:id="rId3"/>
    <sheet name="zał nr 6" sheetId="4" r:id="rId4"/>
    <sheet name="zał nr 4" sheetId="5" r:id="rId5"/>
    <sheet name="zał 1" sheetId="6" r:id="rId6"/>
  </sheets>
  <definedNames>
    <definedName name="_xlnm.Print_Titles" localSheetId="5">'zał 1'!$7:$8</definedName>
    <definedName name="_xlnm.Print_Titles" localSheetId="1">'zał 2'!$7:$10</definedName>
    <definedName name="_xlnm.Print_Titles" localSheetId="0">'zał 3'!$7:$10</definedName>
    <definedName name="_xlnm.Print_Titles" localSheetId="4">'zał nr 4'!$6:$7</definedName>
  </definedNames>
  <calcPr fullCalcOnLoad="1"/>
</workbook>
</file>

<file path=xl/sharedStrings.xml><?xml version="1.0" encoding="utf-8"?>
<sst xmlns="http://schemas.openxmlformats.org/spreadsheetml/2006/main" count="730" uniqueCount="417">
  <si>
    <t>Rady Powiatu w Wyszkowie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</si>
  <si>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</si>
  <si>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</si>
  <si>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</si>
  <si>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</si>
  <si>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</si>
  <si>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</si>
  <si>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Wysokość wydatków w latach</t>
  </si>
  <si>
    <t>środki własne powiatu</t>
  </si>
  <si>
    <t>Kredyt/ pożyczka</t>
  </si>
  <si>
    <t>Transport i łączność</t>
  </si>
  <si>
    <t>Modernizacja dróg powiatowych w tym:</t>
  </si>
  <si>
    <t>Starostwo Powiatowe</t>
  </si>
  <si>
    <t>2006 - 2007</t>
  </si>
  <si>
    <t>2006-2007</t>
  </si>
  <si>
    <t>Odnowy dróg powiatowych w tym:</t>
  </si>
  <si>
    <t>Budowa chodników</t>
  </si>
  <si>
    <t>2006 -2007</t>
  </si>
  <si>
    <t>Dofinansowanie budowy chodników</t>
  </si>
  <si>
    <t>Działalność usługowa</t>
  </si>
  <si>
    <t>zakup sprzętu komputerowego</t>
  </si>
  <si>
    <t>PINB w Wyszkowie</t>
  </si>
  <si>
    <t>Administracja publiczna</t>
  </si>
  <si>
    <t>Oświata i wychowanie</t>
  </si>
  <si>
    <t>Ochrona zdrowia</t>
  </si>
  <si>
    <t>SP ZZOZ w Wyszkowie</t>
  </si>
  <si>
    <t>Pomoc społeczna</t>
  </si>
  <si>
    <t>Pozostałe zadania w zakresie polityki społecznej</t>
  </si>
  <si>
    <t>Powiatowy Urząd Pracy w Wyszkowie</t>
  </si>
  <si>
    <t>Edukacyjna opieka wychowawcza</t>
  </si>
  <si>
    <t>SOSW w Wyszkowie</t>
  </si>
  <si>
    <t>Ogółem inwestycje</t>
  </si>
  <si>
    <t>Załącznik  Nr 1</t>
  </si>
  <si>
    <t>Par.</t>
  </si>
  <si>
    <t>Treść</t>
  </si>
  <si>
    <t>Dochody</t>
  </si>
  <si>
    <t>Wydatki</t>
  </si>
  <si>
    <t>zwiększenia</t>
  </si>
  <si>
    <t>zmniejszenia</t>
  </si>
  <si>
    <t>Ogółem</t>
  </si>
  <si>
    <t>Uzasadnienie</t>
  </si>
  <si>
    <t>Zakup usług pozostałych</t>
  </si>
  <si>
    <t>Załącznik Nr 2</t>
  </si>
  <si>
    <t>I LO w Wyszkowie</t>
  </si>
  <si>
    <t>2006- 2007</t>
  </si>
  <si>
    <t>600</t>
  </si>
  <si>
    <t>60014</t>
  </si>
  <si>
    <t>Drogi publiczne powiatowe</t>
  </si>
  <si>
    <t>Bursa Szkolna w Wyszkowie</t>
  </si>
  <si>
    <t>Ogółem        2007 r.</t>
  </si>
  <si>
    <t>Środki z UE</t>
  </si>
  <si>
    <t>2007-2008</t>
  </si>
  <si>
    <t>Modernizacja chodnika z przebudową oświetlenia ul. I Armii WP na dł 500 mb wraz z projektem technicznym</t>
  </si>
  <si>
    <t>2007-2009</t>
  </si>
  <si>
    <t>Budowa chodnika na odcinku 600 mb przy ul I AWP</t>
  </si>
  <si>
    <t xml:space="preserve">Gmina Brańszczyk </t>
  </si>
  <si>
    <t>Gmina Długosiodło 3.650 mb</t>
  </si>
  <si>
    <t xml:space="preserve">Gmina Długosiodło </t>
  </si>
  <si>
    <t>Gmina Rząśnik 3.500 mb</t>
  </si>
  <si>
    <t xml:space="preserve">Gmina Rząśnik </t>
  </si>
  <si>
    <t>Gmina Somianka</t>
  </si>
  <si>
    <t>Termomodernizacja budynków użyteczności publicznej jednostek organizacyjnych Powiatu Wyszkowskiego w tym: ZS Nr 1 w Wyszkowie, CKP w Wyszkowie, Bursa Szkolna, DPS Brańszczyk, budynek Starostwa i Urzędu Miejskiego.</t>
  </si>
  <si>
    <t>2006 -2008</t>
  </si>
  <si>
    <t>Wymiana dachu na budynku Starostwa - III rata</t>
  </si>
  <si>
    <t>Modernizacja infrasktruktury edukacyjno - sportowej Zespołu Szkół Nr 2 w Wyszkowie</t>
  </si>
  <si>
    <t>Zespół Szkół Nr 2 w Wyszkowie</t>
  </si>
  <si>
    <t>2007 - 2009</t>
  </si>
  <si>
    <t>Rozbudowa, modernizacja i wyposażenie infrastruktury edukacyjnej i towarzyszącej I Liceum Ogólnokształcącego w Wyszkowie</t>
  </si>
  <si>
    <t>Modernizacja sal operacyjno -  zabiegowych oddziału chirurgii i oddziału  ginekologicznego wraz z wyposażeniem - modernizacja bloku operacyjnego oddziału chirurgii; wykonanie dokumentacji projektowej"</t>
  </si>
  <si>
    <t>Zakup kserokopiarki i bemara (wózek z podgrzewaczem potraw)</t>
  </si>
  <si>
    <t>Adaptacja kotłowni na pomieszczenia archiwalne wraz z zakupem szaf przejezdnych</t>
  </si>
  <si>
    <t>Wymiana ogrodzenia wrza z bramą wjazdową od strony ulicy T. Kościuszki</t>
  </si>
  <si>
    <t>Zakup samochodu osobowego</t>
  </si>
  <si>
    <t>Rozbudowa kompleksu Specjalnego Ośrodka Szkolno - Wychowawczego w Wyszkowie wraz z salą gmimnastyczną</t>
  </si>
  <si>
    <t>Rozbudowa, modernizacja i wyposażenie Bursy Szkolnej wWyszkowie</t>
  </si>
  <si>
    <t>2007 -2009</t>
  </si>
  <si>
    <t>700</t>
  </si>
  <si>
    <t>Gospodarka mieszkaniowa</t>
  </si>
  <si>
    <t>70005</t>
  </si>
  <si>
    <t>Gospodarka gruntami i nieruchomościami</t>
  </si>
  <si>
    <t>750</t>
  </si>
  <si>
    <t>75020</t>
  </si>
  <si>
    <t>Starostwa powiatowe</t>
  </si>
  <si>
    <t>Załącznik Nr 3</t>
  </si>
  <si>
    <t>WYDATKI INWESTYCYJNE W ROKU BUDŻETOWYM 2007 ORAZ NA PROGRAMY WIELOLETNIE</t>
  </si>
  <si>
    <t>Łączne nakłady inwestycyjne</t>
  </si>
  <si>
    <t>Nakłady inwest. poniesione w latach ubiegłych</t>
  </si>
  <si>
    <t>Lp.</t>
  </si>
  <si>
    <t>854</t>
  </si>
  <si>
    <t>0970</t>
  </si>
  <si>
    <t>Wpływy z różnych dochodów</t>
  </si>
  <si>
    <t>POWIATOWEGO FUNDUSZU OCHRONY ŚRODOWISKA I GOSPODARKI WODNEJ</t>
  </si>
  <si>
    <t>Dział 900</t>
  </si>
  <si>
    <t>Rozdział 90011</t>
  </si>
  <si>
    <t>Poz.</t>
  </si>
  <si>
    <t>Wyszczególnienie</t>
  </si>
  <si>
    <t>§</t>
  </si>
  <si>
    <t>Plan przed zmianą</t>
  </si>
  <si>
    <t>zwiekszenia</t>
  </si>
  <si>
    <t>Stan funduszu na początek roku</t>
  </si>
  <si>
    <t>1.1</t>
  </si>
  <si>
    <t>środki pieniężne</t>
  </si>
  <si>
    <t>1.2</t>
  </si>
  <si>
    <t>należności</t>
  </si>
  <si>
    <t>1.3</t>
  </si>
  <si>
    <t>zobowiązania</t>
  </si>
  <si>
    <t>Przychody</t>
  </si>
  <si>
    <t>2.1</t>
  </si>
  <si>
    <t>Wpływy z usług</t>
  </si>
  <si>
    <t>0830</t>
  </si>
  <si>
    <t>2.2</t>
  </si>
  <si>
    <t>Przelewy redystrybucyjne</t>
  </si>
  <si>
    <t>2960</t>
  </si>
  <si>
    <t>Wydatki ogółem</t>
  </si>
  <si>
    <t>3.1</t>
  </si>
  <si>
    <t>Zakup materiałów i wyposażenia</t>
  </si>
  <si>
    <t>Zakup usług remontowych</t>
  </si>
  <si>
    <t>Stan funduszu na koniec roku (poz. 1+2-3)</t>
  </si>
  <si>
    <t>4.1</t>
  </si>
  <si>
    <t>4.2</t>
  </si>
  <si>
    <t>4.3</t>
  </si>
  <si>
    <t>zobowiązania (minus)</t>
  </si>
  <si>
    <t>ZMIANY W PLANIE  FINANSOWYM  NA 2007 r.</t>
  </si>
  <si>
    <t>Wydatki inwestycyjne funduszy celowych</t>
  </si>
  <si>
    <t>Plan na 2007 r po zmianie</t>
  </si>
  <si>
    <t>801</t>
  </si>
  <si>
    <t>85403</t>
  </si>
  <si>
    <t>Specjalne ośrodki szkolno - wychowawcze</t>
  </si>
  <si>
    <t>4010</t>
  </si>
  <si>
    <t>Wynagrodzenia osobowe</t>
  </si>
  <si>
    <t>Nr 4403W (28533) Brańszczyk - Niemiry - Knurowiec odcinek Niemiry - Knurowiec dł 1.400 mb</t>
  </si>
  <si>
    <t>Nr 2648W (28526)  Długosiodło - Lubiel Nowy - Rząśnik odcinek Gołystok - Rząśnik dł 2.350 mb</t>
  </si>
  <si>
    <t xml:space="preserve">Nr 4413W (28545) Wola Mystkowska - Kozłowo - Ostrówek do drogi 4417W w m. Wola Mystkowaska dł 200 mb </t>
  </si>
  <si>
    <t>Nr 4421W (28562) Mostówka - Zabrodzie w m. Mostówka - 254 mb</t>
  </si>
  <si>
    <t>Nr 4406W (28534) Kamieńczyk - Puste Łąki w m. Świniotop -426 mb</t>
  </si>
  <si>
    <t>Nr 4419W (28554) Wyszków - Ślubów w m. Drogoszewo - 800 mb</t>
  </si>
  <si>
    <t>6050</t>
  </si>
  <si>
    <t>Wydatki inwestycyjne jednostek budżetowych</t>
  </si>
  <si>
    <t>4110</t>
  </si>
  <si>
    <t>Składki na ubezpieczenie społeczne</t>
  </si>
  <si>
    <t>921</t>
  </si>
  <si>
    <t>Kultura i ochrona dziedzictwa narodowego</t>
  </si>
  <si>
    <t>Nr 4420W(28555) Niegów - Młynarze na dł 3410 mb wraz z projektem technicznym</t>
  </si>
  <si>
    <t>Nr 4403W( 28527) Knurowiec - Długosiodło - Goworowo w m. Kornaciska dł 950 mb.</t>
  </si>
  <si>
    <t>Nr 4403W(28533) Turzyn - Brańszczyk - Niemiry w m. Turzyn  -2200 mb</t>
  </si>
  <si>
    <t>Nr2648W( 28526) Długosiodło - Lubiel Nowy -  Rząśnik w m. Nowa Wieś, Chrzczanka, Bosewo Stare dł 1 300 mb</t>
  </si>
  <si>
    <t>Nr 2648W( 28526) Długosiodło -Lubiel Nowy - Rząśnik w m. Lubiel Stary dł  1250 mb</t>
  </si>
  <si>
    <t>Nr 2648W(28526) Długosiodło -Lubiel Nowy - Rząśnik w m. Ostrykół dł  500 mb</t>
  </si>
  <si>
    <t>Nr 4406W(28534) Kamieńczyk - Puste Łąki w m. Kamieńczyk  -426  mb</t>
  </si>
  <si>
    <t xml:space="preserve">Nr 4408W( 28536) Wyszków - Długosiodło -  w m. Wyszków 500 mb </t>
  </si>
  <si>
    <t xml:space="preserve">Nr 4319W(28556) Dręszew - Obrąb w m. Zabrodzie -1 150  mb </t>
  </si>
  <si>
    <t>Nr 4410W(28542) Somianka - Rząśnik w m. Somianka dł 376 mb</t>
  </si>
  <si>
    <t>Nr 3433W(28547) Gładczyn - Popowo Kościelne w m. od 62 do Popowa -400 mb</t>
  </si>
  <si>
    <t>Nr 4414W(28548) Wyszków - Somianka - Popowo Kościelne kierunek Więziennictwo dł 500 mb</t>
  </si>
  <si>
    <t>Budowa chodnika przy drodze Nr 4414W(28548) Wyszków - Somianka - Popowo Kościelne długości 246,82 mb w Rybienku Starym</t>
  </si>
  <si>
    <t>Budowa chodnika na odcinku 500 mb przy drodze powiatowej Nr 4419W( 28554)</t>
  </si>
  <si>
    <t>DZ.00 - PRZYCHODY I ROZCHODY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</si>
  <si>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</si>
  <si>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</si>
  <si>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</si>
  <si>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Plan 2007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</si>
  <si>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</si>
  <si>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</si>
  <si>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</si>
  <si>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</si>
  <si>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</si>
  <si>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</si>
  <si>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</si>
  <si>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</si>
  <si>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</si>
  <si>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</si>
  <si>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</si>
  <si>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PRZYCHODY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</si>
  <si>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</si>
  <si>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</si>
  <si>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</si>
  <si>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</si>
  <si>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</si>
  <si>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</si>
  <si>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</si>
  <si>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</si>
  <si>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</si>
  <si>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955</t>
  </si>
  <si>
    <t>II.</t>
  </si>
  <si>
    <t>ROZCHODY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</si>
  <si>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</si>
  <si>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</si>
  <si>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</si>
  <si>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</si>
  <si>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</si>
  <si>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</si>
  <si>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Nr 3433W(28547) Gładczyn - Popowo Kościelne w m. Popowo Kościelne odcinek dł 600mb</t>
  </si>
  <si>
    <t>853</t>
  </si>
  <si>
    <t xml:space="preserve">WYDATKI INWESTYCYJNE W ROKU BUDŻETOWYM 2007 </t>
  </si>
  <si>
    <t>4210</t>
  </si>
  <si>
    <t>Nr 4414W(28548) Wyszków - Somianka - Popowo Kościelne w m. Tulewo Górne na dł 460 mb</t>
  </si>
  <si>
    <t>Zakup kotła gazowego</t>
  </si>
  <si>
    <t>Bursa szkolna w Wyszkowie</t>
  </si>
  <si>
    <t>Usuwanie skutków powodzi</t>
  </si>
  <si>
    <t>Wymiana  przepustu pod koroną drogi nr 4418 w m. Gulczewo</t>
  </si>
  <si>
    <t>Wykonanie projektu technicznego na remont mostu we wsi Ślubów oraz wykonanie drogi technologicznej do tymczasowej przeprawy</t>
  </si>
  <si>
    <t>Rozbudowa sieci LAN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</si>
  <si>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</si>
  <si>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</si>
  <si>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</si>
  <si>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</si>
  <si>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</si>
  <si>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</si>
  <si>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85333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</si>
  <si>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</si>
  <si>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</si>
  <si>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</si>
  <si>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80130</t>
  </si>
  <si>
    <t>Szkoły zawodowe</t>
  </si>
  <si>
    <r>
      <t xml:space="preserve">Rozdział 80130 -Szkoły zawodowe - </t>
    </r>
    <r>
      <rPr>
        <sz val="8"/>
        <rFont val="Arial CE"/>
        <family val="0"/>
      </rPr>
      <t>zwiększa się dochody  w Zespole Szkół Nr 2 w Wyszkowie  o kwotę 2.955 zł z tytułu wpływów środków na refundację wynagrodzeń za 2006 r. Środki przeznacza się na zwiększenie wynagrodzeń i składek na ubezpieczenie społeczne w tej jednostce.</t>
    </r>
  </si>
  <si>
    <t>754</t>
  </si>
  <si>
    <t>Bezpieczeństwo publiczne i ochrona przeciwpożarowa</t>
  </si>
  <si>
    <t>75411</t>
  </si>
  <si>
    <t>Komendy powiatowe Państwowej Straży Pożarnej</t>
  </si>
  <si>
    <t>6060</t>
  </si>
  <si>
    <t>Wydatki na zakupy inwestycyjne</t>
  </si>
  <si>
    <r>
      <t xml:space="preserve">Rozdział 75411 - Komendy powiatowe Państwowej Straży Pożarnej </t>
    </r>
    <r>
      <rPr>
        <sz val="8"/>
        <rFont val="Arial CE"/>
        <family val="0"/>
      </rPr>
      <t>- zwiększa się wydatki Komendy Powiatowej PSP w Wyszkowie o kwotę 30.000 zł z przeznaczeniem na dofinansowanie specjalistycznego sprzętu ratowniczego w wysokości 30% wartości zestawu, nie więcej niż 30.000 zł</t>
    </r>
  </si>
  <si>
    <r>
      <t>Rozdział 85333 - Powiatowe urzędy pracy</t>
    </r>
    <r>
      <rPr>
        <sz val="8"/>
        <rFont val="Arial CE"/>
        <family val="0"/>
      </rPr>
      <t xml:space="preserve"> - w związku z pismem Ministra Pracy i Polityki Społecznej DF.I.-4021-01-AK/07 z dnia 5.02.2007 r. w sprawie ustalenia kwot środków Funduszu Pracy na finansowanie w 2007 r. kosztów wynagrodzenia i składek na ubezpieczenia społeczne pracowników Powiatowego Urzędu Pracy zmniejsza się dochody powiatu o kwotę 3.614 zł. W budżecie powiatu przyjęto kwotę 268.814 zł natomiast przyznana dla naszego powiatu kwota wynosi 265.200 zł.</t>
    </r>
  </si>
  <si>
    <r>
      <t>Rozdział 85403 - Specjalne ośrodki szkolno - wychowawcze -</t>
    </r>
    <r>
      <rPr>
        <sz val="8"/>
        <rFont val="Arial CE"/>
        <family val="0"/>
      </rPr>
      <t xml:space="preserve"> zwiększa się dochody powiatu o kwotę 8.012 zł z tytułu wpływu środków  za  IV kwartał 2006 r. za dowóz dzieci do Specjalnego Ośrodka Szkolno - Wychowawczego w Wyszkowie. Środki przeznacza się na zakup paliwa do samochodu w Specjalnym Ośrodku Szkolno - Wychowawczym.</t>
    </r>
  </si>
  <si>
    <t>852</t>
  </si>
  <si>
    <t>85201</t>
  </si>
  <si>
    <t>Placówki opiekuńczo - wychowawcze</t>
  </si>
  <si>
    <t>4270</t>
  </si>
  <si>
    <t>85202</t>
  </si>
  <si>
    <t>Domy pomocy społecznej</t>
  </si>
  <si>
    <t>Wydatki na zakupy inwestycyjne jednostek budżetowych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</si>
  <si>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</si>
  <si>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</si>
  <si>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</si>
  <si>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</si>
  <si>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8020</t>
  </si>
  <si>
    <t>Wypłaty z tytułu poręczeń i gwarancji</t>
  </si>
  <si>
    <t>92195</t>
  </si>
  <si>
    <t>Pozostała działalność</t>
  </si>
  <si>
    <t>2360</t>
  </si>
  <si>
    <t>4530</t>
  </si>
  <si>
    <t>Dochody jednostek samorządu terytorialnego związane z realizacją zadań z zakresu administracji rządowej oraz innych zadań zleconych ustawami</t>
  </si>
  <si>
    <t>Podatek od towarów i usług</t>
  </si>
  <si>
    <r>
      <t>Rozdział 70005 - Gospodarka gruntami i nieruchomościami</t>
    </r>
    <r>
      <rPr>
        <sz val="8"/>
        <rFont val="Arial CE"/>
        <family val="0"/>
      </rPr>
      <t xml:space="preserve"> - zmniejsza się dochody i wydatki powiatu o kwotę 136.100 zł zaplanowane na zapłatę podatku VAT od zamiany prawa użytkowania wieczystego gruntów Skarbu Państwa na prawo własności. W związku z Uchwałą Naczelnego Sądu Administracyjnego z 8 stycznia 2007 r. jednostki samorządu terytorialnego nie muszą rozliczać VAT od opłat rocznych z tytułu użytkowania wieczystego gruntów, ustanowionego przed 1 maja 2004 r.</t>
    </r>
  </si>
  <si>
    <r>
      <t xml:space="preserve">Rozdział 75622 - Udziały powiatów w podatkach stanowiących dochód budżetu państwa - </t>
    </r>
    <r>
      <rPr>
        <sz val="8"/>
        <rFont val="Arial CE"/>
        <family val="0"/>
      </rPr>
      <t>zmniejsza się dochody powiatu o kwotę 79.168 zł z tytułu mniejszej niż przyjęto w budżecie powiatu kwoty udziału powiatu we wpływach z  podatku dochodowego  od osób fizycznych. Pismem  Nr ST4-4820/105/2007/337 z dnia 12.02.2007 r. Minister Finansów poinformował, że planowana kwota udziału we wpływach z podatku dochodowego od osób fizycznych na 2007 r. dla powiatu wyszkowskiego, ujęta w ustawie budżetowej wynosi 6.105.461 zł. natomiast w budżecie przyjęto kwotę  w wysokości 6.184.629 zł.</t>
    </r>
  </si>
  <si>
    <t>0420</t>
  </si>
  <si>
    <t>Opłaty komunikacyjne</t>
  </si>
  <si>
    <r>
      <t xml:space="preserve">Rozdział 75704 - Rozliczenia z tytułu poręczeń i gwaranacji udzielonych przez Skarb Państwa lub jednostkę samorządu terytorialnego - </t>
    </r>
    <r>
      <rPr>
        <sz val="8"/>
        <rFont val="Arial CE"/>
        <family val="0"/>
      </rPr>
      <t xml:space="preserve">uwalnia się kwotę 49.329 zł zaplanowaną na spłatę poręczonych kredytów i pożyczek  za I kwartał 2007r zaciągniętych p[rzez SPZZOZ w Wyszkowie. Zobowiązania z tytułu spłat należności głównej i odsetek za I kwartał zostały przez SP ZZOZ uregulowane. </t>
    </r>
  </si>
  <si>
    <r>
      <t xml:space="preserve">Rozdział 85202 - Domy pomocy społecznej - </t>
    </r>
    <r>
      <rPr>
        <sz val="8"/>
        <rFont val="Arial CE"/>
        <family val="0"/>
      </rPr>
      <t xml:space="preserve">zwiększa się plan wydatków Domu Pomocy Społecznej w Brańszczyku o kwotę 50.000 zł z przeznaczeniem na dokończenie  realizacji programu naprawczego dostosowującego placówkę do obowiązujących standardów. W zwiększonych środków zostanie wykonana: instalacja systemu przyzywowo - alarmowego, instalacja systemu alarmowo przeciwpożarowego, dofinansowanie montażu windy osobowej </t>
    </r>
  </si>
  <si>
    <r>
      <t xml:space="preserve">Rozdział 85201 - Placówki opiekuńczo - wychowawcze- </t>
    </r>
    <r>
      <rPr>
        <sz val="8"/>
        <rFont val="Arial CE"/>
        <family val="0"/>
      </rPr>
      <t>zwiększa się plan wydatków Wielofunkcyjnej Placówki Opiekuńczo - Wychowawczej w Dębinkach o kwotę 20.000 zł z przeznaczeniem na dokończenie realizacji programu naprawczego. W ramach zwiększonych środków wykonany zostanie remont pomieszczenia przeznaczonego na gabinet pielęgniarki,zakup wyposażenia.</t>
    </r>
  </si>
  <si>
    <t>Zakup specjalistycznego sprzętu ratowniczego</t>
  </si>
  <si>
    <t>KP PSP w Wyszkowie</t>
  </si>
  <si>
    <t>DPS w Brańszczyku</t>
  </si>
  <si>
    <t xml:space="preserve">Dostosowanie placówki do obowiązujacych standardów w ramach programu naprawczego </t>
  </si>
  <si>
    <t>Zakupy inwestycyjne</t>
  </si>
  <si>
    <t>Zestawienie zmian w budżecie Powiatu Wyszkowskiego na 2007 r.</t>
  </si>
  <si>
    <t>2310</t>
  </si>
  <si>
    <t>Dotacje celowe otrzymane z gminy na zadania bieżące realizowane na podstawie porozumień między jednostkami samorządu terytorialnego</t>
  </si>
  <si>
    <t>Zmian dokonuje się w związku z dofinansowaniem zakupu środków gaśniczych, neutralizatorów i sorbentów na potrzeby prowadzenia akcji ratowniczych związanych z usuwaniem skutków zanieczyszczenia i degradacji środowiska przez Komendą Powiatową Państwowej Straży Pożarnej w Wyszkowie w wysokości 20.000 zł.  Zmniejsza się plan wydatków inwestycyjnych o kwotę 20.000 zł.</t>
  </si>
  <si>
    <t>75495</t>
  </si>
  <si>
    <t>4300</t>
  </si>
  <si>
    <r>
      <t xml:space="preserve">Rozdział 92195 - Pozostała działalność -  </t>
    </r>
    <r>
      <rPr>
        <sz val="8"/>
        <rFont val="Arial CE"/>
        <family val="2"/>
      </rPr>
      <t xml:space="preserve"> zwiększa się wydatki starostwa o kwotę 15.000 zł z przeznaczeniem na zakup pierwszego wyposażenia dla Powiatowego Ośrodka Kultury i Sportu w tym 7.600 zł na zakupy inwestycyjne, 7.400 zł na zakup wyposażenia.</t>
    </r>
  </si>
  <si>
    <t>Zmniejsza się dochody z tytułu opłaty komunikacyjnej o kwotę 7.582 zł</t>
  </si>
  <si>
    <t>Tym samym doknuje się podziału nierozdysponowanych wolnych środków wynikajacych z rozliczenia kredytów i pożyczek z roku 2006 w kwocie 296.035 zł .</t>
  </si>
  <si>
    <t>Wynik budżetu za 2006 r. (wolne śroki) - 842.535 zł</t>
  </si>
  <si>
    <t>Kwota rozdzysponowana w budżecie w 2007 r. - 546.500 zł</t>
  </si>
  <si>
    <t>Pozostało do rozdysponowania - 296.035 zł</t>
  </si>
  <si>
    <t>1) remont dróg powiatowych - 105.000 zł</t>
  </si>
  <si>
    <t>Nierozdysponowane środki w kwocie 296.035 zł przeznacza się na:</t>
  </si>
  <si>
    <t>6) zakup pierwszego wyposażenia dla Powiatowego Ośrodka Kultury i Sportu - 11.867 zł</t>
  </si>
  <si>
    <t>3) zrównoważenie zmniejszonych dochodów z tytułu udziału powiatu we wpływach z podatku dochodowego od osób fizycznych - 79.168 zł</t>
  </si>
  <si>
    <t>2) zakup specjalistycznego sprzętu  ratowniczego dla potrzeb Komendy Powiatowej PSP w Wyszkowie - 30.000 zł</t>
  </si>
  <si>
    <t>4) realizację programu naprawczego dostosowującego placówkę do obowiązujacych standardów w Domu Pomocy Społeczne w Brańszczyku - 50.000 zł</t>
  </si>
  <si>
    <t>5) realizację progamu naprawczego dostosowującego placówkę do obowiązujacych standardów  w Wielofunkcyjnej Placówce Opiekuńczo - Wychowawczej w Dębinkach - 20.000 zł</t>
  </si>
  <si>
    <t>2009 - 2013</t>
  </si>
  <si>
    <t>Pomoc finansowa</t>
  </si>
  <si>
    <t>"Budowa kanalizacji deszczowej w ul. Jana Pawła II i ul. Chopina" przy drodze Nr 4403W w miejscowości Brańszczyk długości 800mb (od mostu na rzece Struga ul. Chopina do budynku Posterunku Policji ul. Jana Pawła II)</t>
  </si>
  <si>
    <t>6300</t>
  </si>
  <si>
    <t>Dotacja celowa na na pomoc finansową udzielaną miedzy jednostkami samorządu terytorialnego na dofinansowanie własnych zadań inwestycyjnych i zakupów inwestycyjnych</t>
  </si>
  <si>
    <t>6610</t>
  </si>
  <si>
    <t>Dotacje celowe przekazane gminie na inwestycje i zakupy inwestycyjne realizowane na podstawie porozumień między jednostkami samorządu terytorialnego</t>
  </si>
  <si>
    <t>Gmina Brańszczyk</t>
  </si>
  <si>
    <t xml:space="preserve">"Budowa kanalizacji deszczowej w ul. Jana Pawła II i ul. Chopina" przy drodze Nr 4403W w miejscowości Brańszczyk długości 800mb </t>
  </si>
  <si>
    <t>"Budowa odcinka drogi powiatowej i gminnej relacji Brańszczyk - Udrzyn - Bojany - droga wojewódzka nr  694 o łącznej długości 18 km"</t>
  </si>
  <si>
    <t>2008 - 2013</t>
  </si>
  <si>
    <t>Załącznik Nr 4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</si>
  <si>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</si>
  <si>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</si>
  <si>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</si>
  <si>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</si>
  <si>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</si>
  <si>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Nakłady poniesione w latach poprzednich</t>
  </si>
  <si>
    <t>Wysokość wydatków w roku budżetowym 2007</t>
  </si>
  <si>
    <t>I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</si>
  <si>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</si>
  <si>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</si>
  <si>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</si>
  <si>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</si>
  <si>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Projekt: "Wspieranie rozwoju edukacyjnego studentów w roku akademickim 2006/2007"</t>
  </si>
  <si>
    <t>Starostwo Powiatowe w Wyszkowie</t>
  </si>
  <si>
    <t>Budzet powiatu</t>
  </si>
  <si>
    <t>Budżet gminy</t>
  </si>
  <si>
    <t>Budżet państwa</t>
  </si>
  <si>
    <t>środki EFS</t>
  </si>
  <si>
    <t>Projekt: "Wspieranie rozwoju edukacyjnego uczniów szkół ponadgimnazjalnych w roku szkolnym 2006/2007"</t>
  </si>
  <si>
    <t>Priorytet 3 - Rozwój lokalny</t>
  </si>
  <si>
    <t>Działanie 3.5 - Lokalna infrastruktura społeczna</t>
  </si>
  <si>
    <t>Poddziałanie 3.5.1 - Lokalna infrastruktura edukacyjna i sportowa</t>
  </si>
  <si>
    <t>Projekt: Wyposażenie sal dydaktycznych oraz poprawa bazy socjalnej w internacie SOSz-W w Wyszkowie</t>
  </si>
  <si>
    <t>Specjalny Ośrodek Szkolno - Wychowawczy w Wyszkowie</t>
  </si>
  <si>
    <t>Budzet państwa</t>
  </si>
  <si>
    <t>środki UE</t>
  </si>
  <si>
    <t>Program Operacyjny Kapitał Ludzki 2007 - 2013</t>
  </si>
  <si>
    <t>Priorytet VIII - Rozwój wykształcenia i kompetencji w regionach</t>
  </si>
  <si>
    <t>Projekt: "Pomoc stypendialna umożliwiająca rozwój edukacyjny uczniów szczególnie uzdolnionych w roku szkolnym 2007/2008"</t>
  </si>
  <si>
    <t>2007 - 2008</t>
  </si>
  <si>
    <t>Projekt: "Wyrównanie szans edukacyjnych uczniów w roku szkolnym 2007/2008"</t>
  </si>
  <si>
    <t>Projekt: "Wspieranie szans edukacyjnych  studentów w roku akademickim 2007/2008"</t>
  </si>
  <si>
    <t>Sektorowy Program Operacyjny Rozwoju Zasobów Ludzkich 2004 - 2006</t>
  </si>
  <si>
    <t>Działanie 1.3 - Przeciwdziałanie i zwalczanie długotrwałego bezrobocia</t>
  </si>
  <si>
    <t>Priorytet: Aktywna polityka rynku pracy oraz integracji zawodowej i społecznej</t>
  </si>
  <si>
    <t>Projekt: Aktywni bezrobotni -  Efektywne zatrudnienie</t>
  </si>
  <si>
    <t>Powiatowy Urząd Pracy</t>
  </si>
  <si>
    <t>Budżet powiatu</t>
  </si>
  <si>
    <t>Środki z Funduszu Pracy</t>
  </si>
  <si>
    <t>Środki z EFS</t>
  </si>
  <si>
    <t>Działanie 1.2 - Perspektywy dla młodzieży</t>
  </si>
  <si>
    <t>Projekt : "Im - Puls"</t>
  </si>
  <si>
    <t>Razem wydatki inwestycyjne</t>
  </si>
  <si>
    <t>Priorytet IV - Inwestycje w ochronę środowiska</t>
  </si>
  <si>
    <t>Projekt: Termomodernizacja budynków użyteczności publicznej jednostek organizacyjnych Powiatu Wyszkowskiego</t>
  </si>
  <si>
    <t>2006 - 2008</t>
  </si>
  <si>
    <t>Regionalny Program Operacyjny Województwa Mazowieckiego 2007 - 2013</t>
  </si>
  <si>
    <t>Priorytet III - Regionalny system transportowy</t>
  </si>
  <si>
    <t>Projekt:Modernizacja drogi powiatowej nr 28555 Niegów - Młynarze na długości 3410 mb wraz z projektem technicznym</t>
  </si>
  <si>
    <t>Priorytet IV - Tworzenie i poprawa warunków dla rozwoju kapitału ludzkiego</t>
  </si>
  <si>
    <t>Projekt:Rozbudowa kompleksu Specjalnego Ośrodka Szkolno - Wychowawczego w Wyszkowie wraz z salą gimnastyczną</t>
  </si>
  <si>
    <t>Projekt: Modernizacja infrastruktury edukacyjno - sportowej Zespołu Szkół Nr 2 w Wyszkowie</t>
  </si>
  <si>
    <t>Projekt: Rozbudowa, modernizacja i wyposażenie infrastruktury edukacyjnej i towarzyszącej I Liceum Ogólnokształcącego w Wyszkowie</t>
  </si>
  <si>
    <t>I Liceum Ogólnokształcące w Wyszkowie</t>
  </si>
  <si>
    <t>Projekt: Rozbudowa, modernizacja i wyposażenie Bursy Szkolnej w Wyszkowie</t>
  </si>
  <si>
    <t>inne</t>
  </si>
  <si>
    <t>Ogółem programy:</t>
  </si>
  <si>
    <t>Regionalny Program Operacyjny Województwa Mazowieckiego 2008 - 2013</t>
  </si>
  <si>
    <t>Wysokość wydatków w latach 2008-2013</t>
  </si>
  <si>
    <t>Projekt:Budowa odcinka drogi powiatowej i gminnej relacji Brańszczyk - Udrzyn - Bojany - droga wojewódzka nr 694 na długości 18 km</t>
  </si>
  <si>
    <t>Zakup serwera i programu LEX</t>
  </si>
  <si>
    <r>
      <t xml:space="preserve">Rozdział 75020 - Starostwa powiatowe - </t>
    </r>
    <r>
      <rPr>
        <sz val="8"/>
        <rFont val="Arial CE"/>
        <family val="0"/>
      </rPr>
      <t>zwiększa się wydatki w Starostwie Powiatowym o kwotę 20.000 zł z przeznaczeniem na zakup serwera dla obsługi sieci komputerowej urzędu. Zmniejsza się wydatki na zakup materiałów i wyposażenia o kwotę 5.500 zł. Środki przenosi się na  zakupy inwestycyjne na zakup programu LEX</t>
    </r>
  </si>
  <si>
    <t>Dokonuje się zmian w załącznikach do uchwały budżetowej "Wydatki inwestycyjne w roku budżetowym 2007 oraz na programy wieloletnie" i  "Limity wydatków na programy i projekty realizowane ze środków pochodzących z funduszy strukturalnych" w związku z planowaną realizacją zadania pn. " Budowa odcinka drogi powiatowej i gminnej relacji Brańszczyk - Udrzyn - Bojany - droga wojewódzka nr 694" o łącznej długości 18 km. Inwestycja realizowana będzie w latach 2008 - 2013 przy współfinansowaniu Gminy Brańszczyk, Gminy Brok i Powiatu Ostrowskiego  z udziałem środków z funduszy Unii Europejskiej.</t>
  </si>
  <si>
    <t>Załącznik Nr6</t>
  </si>
  <si>
    <t>Wpływy z tytułu pomocy finansowej udzielanej między jednostkami samorządu terytorialnego na dofinansowanie własnych zadań inwestycyjnych i zakupów inwestycyjnych</t>
  </si>
  <si>
    <t>75405</t>
  </si>
  <si>
    <t>75618</t>
  </si>
  <si>
    <t>0490</t>
  </si>
  <si>
    <t>Wpływy z innych opłat stanowiących dochody jednostek samorządu terytorialnego</t>
  </si>
  <si>
    <t>Wpływy z innych lokalnych opłat pobieranych przez jednostki samorządu terytorialnego na podstawie odrębnych ustaw</t>
  </si>
  <si>
    <t>Komendy Powiatowe Policji</t>
  </si>
  <si>
    <t>3000</t>
  </si>
  <si>
    <t>Wpłaty jednostek na fundusz celowy</t>
  </si>
  <si>
    <t>Po stronie wydatków:</t>
  </si>
  <si>
    <t>zwiększa się wydatki o kwotę 105.000 zł z przeznaczeniem na remonty dróg powiatowych</t>
  </si>
  <si>
    <t>Zmniejsza się wydatki zaplanowane na udzielenie dotacji dla Gminy Brańszczyk na budowę chodników w kwocie 90.000 zł.</t>
  </si>
  <si>
    <t>W związku z podjęciem uchwały w sprawie udzielenia pomocy finansowej gminie Brańszczyk zwiększa się  o kwotę 90.000 zł wydatki na pomoc finansową na zadanie "Budowa kanalizacji deszczowej w ul. Jana Pawła II i ul. Chopina". Inwestycja prowadzona będzie przy drodze Nr 4403W w miejscowości Brańszczyk na długości 800mb (od mostu na rzece Struga ul. Chopina do budynku Posterunku Policji ul. Jana Pawła II).</t>
  </si>
  <si>
    <r>
      <t xml:space="preserve">Rozdział 75495 - Pozostała działalność - </t>
    </r>
    <r>
      <rPr>
        <sz val="8"/>
        <rFont val="Arial CE"/>
        <family val="0"/>
      </rPr>
      <t>przyznaje się środki w kwocie 13.500 zł z przeznaczeniem na działalność Komisji Bezpieczeństwa w roku 2007.</t>
    </r>
  </si>
  <si>
    <r>
      <t>Rozdział 75405 - Komendy powiatowe policji</t>
    </r>
    <r>
      <rPr>
        <sz val="8"/>
        <rFont val="Arial CE"/>
        <family val="0"/>
      </rPr>
      <t xml:space="preserve"> - zwiększa się wydatki o kwotę 1.500 zł z przeznaczeniem na dofinansowanie Funduszu Wsparcia Policji KWP z/s w Radomiu na zakup psa służbowego do wykrywania narkotyków dla Komendy Powiatowej Policji w Wyszkowie.</t>
    </r>
  </si>
  <si>
    <t>Nr 4405 (28532) Poręba Kocęby - Udrzynek - Tuchlin - Trzcianka odcinek Tuchlin - Udzrzynek dł 2.200 mb</t>
  </si>
  <si>
    <t>Nr 2648W (28526)  Długosiodło - Lubiel Nowy - Rząśnik odcinek Bosewo Stare - Chrzczanka dł 1.600 mb</t>
  </si>
  <si>
    <t>Nr 4414W (28554) Wyszków - Drogoszewo - Ślubów w m. Rybienko Leśne dł 1.200 mb</t>
  </si>
  <si>
    <t>Nr 4414W Wyszków - Somianka - Popowo Kościelne w m. Popowo Parcele dł 200 mb</t>
  </si>
  <si>
    <t>Nr 4319W ( 28556) Kuligów - Dręszew - Niegów - Karolinów - Sitno w m. Obrąb dł 1.350 mb</t>
  </si>
  <si>
    <t>Kontrakt wojewódzki</t>
  </si>
  <si>
    <t>pomoc finansowa z gmin</t>
  </si>
  <si>
    <t>FOGR</t>
  </si>
  <si>
    <t>Subwencja uzupełniająca/ dotacja</t>
  </si>
  <si>
    <t>Nr 28562 Mostówka - Zabrodzie w m. Mostówka - 254 mb</t>
  </si>
  <si>
    <t>Nr 28534 Kamieńczyk - Puste Łąki w m. Świniotop -426 mb</t>
  </si>
  <si>
    <t>Nr 28554 Wyszków - Ślubów w m. Drogoszewo - 800 mb</t>
  </si>
  <si>
    <t>Nr 28555 Niegów - Młynarze na dł 3410 mb wraz z projektem technicznym</t>
  </si>
  <si>
    <t>Nr 28527 Knurowiec - Długosiodło - Goworowo w m. Kornaciska dł 950 mb.</t>
  </si>
  <si>
    <t>Nr 28533 Turzyn - Brańszczyk - Niemiry w m. Turzyn  -2200 mb</t>
  </si>
  <si>
    <t>Nr 28526 Długosiodło - Lubiel Nowy -  Rząśnik w m. Nowa Wieś, Chrzczanka, Bosewo Stare dł 1 300 mb</t>
  </si>
  <si>
    <t>Nr 28526 Długosiodło -Lubiel Nowy - Rząśnik w m. Lubiel Stary dł  1250 mb</t>
  </si>
  <si>
    <t>Nr 28526 Długosiodło -Lubiel Nowy - Rząśnik w m. Ostrykół dł  500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</si>
  <si>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</si>
  <si>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</si>
  <si>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</si>
  <si>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</si>
  <si>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</si>
  <si>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</si>
  <si>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 xml:space="preserve">Nr 4413W (28545) Wola Mystkowska - Kozłowo - Ostrowy w m. Wola Mystkowaska dł 200 mb </t>
  </si>
  <si>
    <t>Nr 4414W (28554) Wyszków - Drogoszewo - Ślubów w m. Rybienko Leśne dł 1200 mb</t>
  </si>
  <si>
    <t>Nr 4414W  Wyszków - Somianka - Popowo Kościelne w m. Popowo Parcele dł 200 mb</t>
  </si>
  <si>
    <t xml:space="preserve">Budowa chodnika przy drodze Nr 28536 Wyszków - Długosiodło długości 581 mb  ul. I Armii WP w Wyszkowie  </t>
  </si>
  <si>
    <t>Budowa chodnika przy drodze Nr 28548 Wyszków - Somianka - Popowo Kościelne długości 246,82 mb w Rybienku Starym</t>
  </si>
  <si>
    <t>Budowa chodnika na odcinku 500 mb przy drodze powiatowej Nr 28554</t>
  </si>
  <si>
    <t>Dom Pomocy Społecznej w Brańszczyku</t>
  </si>
  <si>
    <t>Nr 4405 (28532) Poręba Kocęby - Udrzynek - Tuchlin - Trzcianka odcinek Tuchlin - Udzrzynek                        dł 2.200 mb</t>
  </si>
  <si>
    <t>Nr 4413W(28545) Wola Mystkowska - Kozłowo - Ostrówek w m. Ostrowy na dł 3100 mb - projekt techniczny</t>
  </si>
  <si>
    <t>Nr 28545 Wola Mystkowska - Kozłowo - Ostrówek w m. Ostrowy na dł 3100 mb - projekt techniczny</t>
  </si>
  <si>
    <t xml:space="preserve">Budowa chodnika przy drodze Nr 4408W (28536) Wyszków - Długosiodło długości 581 mb  ul. I Armii WP w Wyszkowie  </t>
  </si>
  <si>
    <r>
      <t xml:space="preserve">Rozdział 75618 - Wpływy z innych opłat stanowiących dochody jednostek samorządu terytorialnego - </t>
    </r>
    <r>
      <rPr>
        <sz val="8"/>
        <rFont val="Arial CE"/>
        <family val="0"/>
      </rPr>
      <t>zwiększa się dochody powiatu o kwotę 20.134 zł z tytułu większych niż planowano wpływów za zajęcie pasa drogowego. Środki przeznacza się na inwestycje drogowe.</t>
    </r>
  </si>
  <si>
    <t>Nr 4408W Wyszków - Porządzie - Długosiodło w m. Leszczydół Nowiny dł 1.560 mb</t>
  </si>
  <si>
    <t>6260</t>
  </si>
  <si>
    <t>Dotacje otrzymane z funduszy celowych na finansowanie lub dofinansowanie kosztów realizacji inwestycji i zakupów inwestycyjnych jednostek sektora finansów publicznych</t>
  </si>
  <si>
    <r>
      <t>Rozdział 60014 - Drogi publiczne powiatowe</t>
    </r>
    <r>
      <rPr>
        <sz val="8"/>
        <rFont val="Arial CE"/>
        <family val="0"/>
      </rPr>
      <t xml:space="preserve"> - dokonuje się zmian po stronie dochodów: zwiększa się dochody o kwotę 1.001.303 z tytułu większych niż planowano wpływów  z Kontraktu Mazowieckiego o kwotę 499.999 zł i wpływów z tytułu pomocy finansowej od gmin powiatu wyszkowskiego o kwotę 534.022 zł z przeznaczeniem na inwestycje drogowe; zmniejsza się dochody z tytułu dotacji z FOGR na modernizację drogi Nr 4408W o kwotę 100.000 zł</t>
    </r>
  </si>
  <si>
    <t xml:space="preserve">zwiększa się o kwotę 954.155 zł wydatki inwestycyjne. Z planu inwestycyjnego wycofuje się modernizację drogi  Nr 4408W Wyszków - Porządzie - Długosiodło odcinek Zygmuntowo - Sieczychy o dł 1.000 mb.  </t>
  </si>
  <si>
    <t xml:space="preserve">Plan zadaniowy  i finansowanie wydatków inwestycyjnych na 2007 r. po zmianach stanowi załącznik Nr 2 do niniejszej uchwały. </t>
  </si>
  <si>
    <t>Przebudowa drogi powiatowej Nr 4410W Rząśnik - Somianka na odcinku Nowe Wielątki - Skorki na długości 4.200 mb</t>
  </si>
  <si>
    <t>Przebudowa na odcinku Długosiodło - Plewki dróg powiatowych Nr 4401W; 2648W; 4403W na długości 2.150mb.</t>
  </si>
  <si>
    <t>Przebudowa odcinka drogi powiatowej Nr 4319W Kuligów - Dręszew - Niegów - Karolinów - Sitne w m. Słopsk na długości 1.780 mb.</t>
  </si>
  <si>
    <t>Nr 4319W ( 28556) Kuligów - Dręszew - Niegów - Karolinów - Sitne w m. Obrąb dł 1.350 mb</t>
  </si>
  <si>
    <t>Załącznik Nr 5</t>
  </si>
  <si>
    <t>Do Uchwały Nr VIII/66/2007</t>
  </si>
  <si>
    <t>z dnia 25 kwietnia 2007 r.</t>
  </si>
  <si>
    <t>do Uchwały Nr VIII/66/2007</t>
  </si>
  <si>
    <t>do Uchwały Nr  VIII/66/2007</t>
  </si>
  <si>
    <t>z dnia  25 kwietnia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</si>
</sst>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  <numFmt numFmtId="167" formatCode="#,##0.0"/>
  </numFmts>
  <fonts count="22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b/>
      <u val="single"/>
      <sz val="8"/>
      <name val="Arial CE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7"/>
      <color indexed="23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vertical="center" wrapText="1"/>
    </xf>
    <xf numFmtId="164" fontId="7" fillId="0" borderId="9" xfId="1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15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vertical="center" wrapText="1"/>
    </xf>
    <xf numFmtId="164" fontId="2" fillId="0" borderId="13" xfId="15" applyNumberFormat="1" applyFont="1" applyBorder="1" applyAlignment="1">
      <alignment horizontal="center" vertical="center" wrapText="1"/>
    </xf>
    <xf numFmtId="3" fontId="2" fillId="0" borderId="13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3" fontId="2" fillId="0" borderId="17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5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1" xfId="15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17" xfId="15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1" fillId="0" borderId="5" xfId="15" applyNumberFormat="1" applyFont="1" applyBorder="1" applyAlignment="1">
      <alignment horizontal="right" vertical="center" wrapText="1"/>
    </xf>
    <xf numFmtId="164" fontId="2" fillId="0" borderId="8" xfId="15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164" fontId="2" fillId="0" borderId="26" xfId="15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164" fontId="1" fillId="0" borderId="26" xfId="15" applyNumberFormat="1" applyFont="1" applyBorder="1" applyAlignment="1">
      <alignment horizontal="center" vertical="center" wrapText="1"/>
    </xf>
    <xf numFmtId="164" fontId="1" fillId="0" borderId="27" xfId="15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horizontal="center" vertical="center" wrapText="1"/>
    </xf>
    <xf numFmtId="164" fontId="2" fillId="0" borderId="28" xfId="15" applyNumberFormat="1" applyFont="1" applyBorder="1" applyAlignment="1">
      <alignment horizontal="center" vertical="center" wrapText="1"/>
    </xf>
    <xf numFmtId="3" fontId="1" fillId="0" borderId="29" xfId="15" applyNumberFormat="1" applyFont="1" applyBorder="1" applyAlignment="1">
      <alignment horizontal="center" vertical="center" wrapText="1"/>
    </xf>
    <xf numFmtId="3" fontId="1" fillId="0" borderId="30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9" fillId="0" borderId="0" xfId="15" applyNumberFormat="1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64" fontId="3" fillId="0" borderId="1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64" fontId="9" fillId="0" borderId="18" xfId="15" applyNumberFormat="1" applyFont="1" applyBorder="1" applyAlignment="1">
      <alignment vertical="center"/>
    </xf>
    <xf numFmtId="0" fontId="9" fillId="0" borderId="34" xfId="0" applyNumberFormat="1" applyFont="1" applyBorder="1" applyAlignment="1">
      <alignment horizontal="justify" vertical="center"/>
    </xf>
    <xf numFmtId="164" fontId="9" fillId="0" borderId="34" xfId="15" applyNumberFormat="1" applyFont="1" applyBorder="1" applyAlignment="1">
      <alignment horizontal="justify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justify" vertical="center"/>
    </xf>
    <xf numFmtId="164" fontId="10" fillId="0" borderId="34" xfId="15" applyNumberFormat="1" applyFont="1" applyBorder="1" applyAlignment="1">
      <alignment horizontal="justify" vertical="center"/>
    </xf>
    <xf numFmtId="0" fontId="12" fillId="0" borderId="34" xfId="0" applyNumberFormat="1" applyFont="1" applyBorder="1" applyAlignment="1">
      <alignment horizontal="justify" vertical="center"/>
    </xf>
    <xf numFmtId="0" fontId="10" fillId="0" borderId="35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justify" vertical="center" wrapText="1"/>
    </xf>
    <xf numFmtId="164" fontId="10" fillId="0" borderId="29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10" fillId="0" borderId="0" xfId="15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1" fillId="0" borderId="3" xfId="15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15" applyNumberFormat="1" applyFont="1" applyBorder="1" applyAlignment="1">
      <alignment horizontal="right" vertical="center" wrapText="1"/>
    </xf>
    <xf numFmtId="164" fontId="2" fillId="0" borderId="37" xfId="15" applyNumberFormat="1" applyFont="1" applyBorder="1" applyAlignment="1">
      <alignment vertical="center"/>
    </xf>
    <xf numFmtId="164" fontId="2" fillId="0" borderId="13" xfId="15" applyNumberFormat="1" applyFont="1" applyBorder="1" applyAlignment="1">
      <alignment vertical="center" wrapText="1"/>
    </xf>
    <xf numFmtId="164" fontId="13" fillId="0" borderId="34" xfId="15" applyNumberFormat="1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64" fontId="1" fillId="0" borderId="8" xfId="15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164" fontId="17" fillId="0" borderId="3" xfId="15" applyNumberFormat="1" applyFont="1" applyBorder="1" applyAlignment="1">
      <alignment vertical="center" wrapText="1"/>
    </xf>
    <xf numFmtId="164" fontId="17" fillId="0" borderId="15" xfId="15" applyNumberFormat="1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8" fillId="0" borderId="12" xfId="15" applyNumberFormat="1" applyFont="1" applyBorder="1" applyAlignment="1">
      <alignment horizontal="center" vertical="center" wrapText="1"/>
    </xf>
    <xf numFmtId="3" fontId="7" fillId="0" borderId="12" xfId="15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10" fillId="0" borderId="38" xfId="15" applyNumberFormat="1" applyFont="1" applyBorder="1" applyAlignment="1">
      <alignment horizontal="justify" vertical="center"/>
    </xf>
    <xf numFmtId="0" fontId="9" fillId="0" borderId="34" xfId="0" applyNumberFormat="1" applyFont="1" applyBorder="1" applyAlignment="1">
      <alignment horizontal="justify" vertical="center"/>
    </xf>
    <xf numFmtId="164" fontId="13" fillId="0" borderId="38" xfId="15" applyNumberFormat="1" applyFont="1" applyBorder="1" applyAlignment="1">
      <alignment horizontal="justify" vertical="center"/>
    </xf>
    <xf numFmtId="164" fontId="13" fillId="0" borderId="15" xfId="15" applyNumberFormat="1" applyFont="1" applyBorder="1" applyAlignment="1">
      <alignment horizontal="justify" vertical="center"/>
    </xf>
    <xf numFmtId="49" fontId="16" fillId="0" borderId="3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justify" vertical="center"/>
    </xf>
    <xf numFmtId="164" fontId="9" fillId="0" borderId="38" xfId="15" applyNumberFormat="1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justify" vertical="center"/>
    </xf>
    <xf numFmtId="49" fontId="9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15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1" fillId="0" borderId="5" xfId="15" applyNumberFormat="1" applyFont="1" applyBorder="1" applyAlignment="1">
      <alignment horizontal="center" vertical="center" wrapText="1"/>
    </xf>
    <xf numFmtId="3" fontId="7" fillId="0" borderId="8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2" fillId="0" borderId="39" xfId="15" applyNumberFormat="1" applyFont="1" applyBorder="1" applyAlignment="1">
      <alignment horizontal="center" vertical="center" wrapText="1"/>
    </xf>
    <xf numFmtId="164" fontId="2" fillId="0" borderId="38" xfId="15" applyNumberFormat="1" applyFont="1" applyBorder="1" applyAlignment="1">
      <alignment horizontal="center" vertical="center" wrapText="1"/>
    </xf>
    <xf numFmtId="164" fontId="2" fillId="0" borderId="23" xfId="15" applyNumberFormat="1" applyFont="1" applyBorder="1" applyAlignment="1">
      <alignment horizontal="center" vertical="center" wrapText="1"/>
    </xf>
    <xf numFmtId="164" fontId="2" fillId="0" borderId="34" xfId="15" applyNumberFormat="1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18" fillId="0" borderId="3" xfId="15" applyNumberFormat="1" applyFont="1" applyBorder="1" applyAlignment="1">
      <alignment horizontal="center" vertical="center" wrapText="1"/>
    </xf>
    <xf numFmtId="164" fontId="17" fillId="0" borderId="2" xfId="15" applyNumberFormat="1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18" fillId="0" borderId="15" xfId="15" applyNumberFormat="1" applyFont="1" applyBorder="1" applyAlignment="1">
      <alignment horizontal="center" vertical="center" wrapText="1"/>
    </xf>
    <xf numFmtId="164" fontId="7" fillId="0" borderId="16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vertical="center" wrapText="1"/>
    </xf>
    <xf numFmtId="3" fontId="1" fillId="0" borderId="8" xfId="15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1" fillId="0" borderId="34" xfId="15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40" xfId="15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0" borderId="22" xfId="15" applyNumberFormat="1" applyFont="1" applyBorder="1" applyAlignment="1">
      <alignment horizontal="center" vertical="center" wrapText="1"/>
    </xf>
    <xf numFmtId="164" fontId="1" fillId="0" borderId="41" xfId="15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1" fillId="0" borderId="13" xfId="15" applyNumberFormat="1" applyFont="1" applyBorder="1" applyAlignment="1">
      <alignment horizontal="center" vertical="center" wrapText="1"/>
    </xf>
    <xf numFmtId="164" fontId="1" fillId="0" borderId="39" xfId="15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8" xfId="15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1" fillId="0" borderId="26" xfId="15" applyNumberFormat="1" applyFont="1" applyBorder="1" applyAlignment="1">
      <alignment horizontal="center" vertical="center" wrapText="1"/>
    </xf>
    <xf numFmtId="164" fontId="1" fillId="0" borderId="42" xfId="15" applyNumberFormat="1" applyFont="1" applyBorder="1" applyAlignment="1">
      <alignment horizontal="center" vertical="center" wrapText="1"/>
    </xf>
    <xf numFmtId="164" fontId="2" fillId="0" borderId="43" xfId="15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38" xfId="0" applyFont="1" applyBorder="1" applyAlignment="1">
      <alignment/>
    </xf>
    <xf numFmtId="164" fontId="9" fillId="0" borderId="3" xfId="15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38" xfId="15" applyNumberFormat="1" applyFont="1" applyBorder="1" applyAlignment="1">
      <alignment horizontal="justify" vertical="center"/>
    </xf>
    <xf numFmtId="164" fontId="9" fillId="0" borderId="15" xfId="15" applyNumberFormat="1" applyFont="1" applyBorder="1" applyAlignment="1">
      <alignment horizontal="justify" vertical="center"/>
    </xf>
    <xf numFmtId="49" fontId="12" fillId="0" borderId="17" xfId="0" applyNumberFormat="1" applyFont="1" applyBorder="1" applyAlignment="1">
      <alignment horizontal="center" vertical="center"/>
    </xf>
    <xf numFmtId="164" fontId="13" fillId="0" borderId="38" xfId="15" applyNumberFormat="1" applyFont="1" applyBorder="1" applyAlignment="1">
      <alignment horizontal="justify" vertical="center"/>
    </xf>
    <xf numFmtId="0" fontId="12" fillId="0" borderId="34" xfId="0" applyNumberFormat="1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 horizontal="left"/>
    </xf>
    <xf numFmtId="164" fontId="9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/>
    </xf>
    <xf numFmtId="164" fontId="10" fillId="0" borderId="0" xfId="15" applyNumberFormat="1" applyFont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4" fontId="9" fillId="0" borderId="46" xfId="15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0" fontId="9" fillId="0" borderId="47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0" fillId="0" borderId="38" xfId="15" applyNumberFormat="1" applyFont="1" applyBorder="1" applyAlignment="1">
      <alignment/>
    </xf>
    <xf numFmtId="164" fontId="10" fillId="0" borderId="15" xfId="15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9" fillId="0" borderId="38" xfId="15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49" fontId="9" fillId="0" borderId="3" xfId="0" applyNumberFormat="1" applyFont="1" applyBorder="1" applyAlignment="1">
      <alignment horizontal="center" wrapText="1"/>
    </xf>
    <xf numFmtId="164" fontId="9" fillId="0" borderId="38" xfId="15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34" xfId="15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38" xfId="15" applyNumberFormat="1" applyFont="1" applyBorder="1" applyAlignment="1">
      <alignment horizontal="center"/>
    </xf>
    <xf numFmtId="164" fontId="10" fillId="0" borderId="15" xfId="15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10" fillId="0" borderId="36" xfId="15" applyNumberFormat="1" applyFont="1" applyBorder="1" applyAlignment="1">
      <alignment/>
    </xf>
    <xf numFmtId="0" fontId="9" fillId="0" borderId="29" xfId="0" applyFont="1" applyBorder="1" applyAlignment="1">
      <alignment/>
    </xf>
    <xf numFmtId="164" fontId="9" fillId="0" borderId="30" xfId="15" applyNumberFormat="1" applyFont="1" applyBorder="1" applyAlignment="1">
      <alignment/>
    </xf>
    <xf numFmtId="164" fontId="9" fillId="0" borderId="48" xfId="15" applyNumberFormat="1" applyFont="1" applyBorder="1" applyAlignment="1">
      <alignment horizontal="center"/>
    </xf>
    <xf numFmtId="164" fontId="9" fillId="0" borderId="38" xfId="15" applyNumberFormat="1" applyFont="1" applyBorder="1" applyAlignment="1">
      <alignment horizontal="center"/>
    </xf>
    <xf numFmtId="164" fontId="9" fillId="0" borderId="15" xfId="15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0" borderId="18" xfId="15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64" fontId="10" fillId="0" borderId="18" xfId="15" applyNumberFormat="1" applyFont="1" applyBorder="1" applyAlignment="1">
      <alignment horizontal="justify" vertical="center"/>
    </xf>
    <xf numFmtId="164" fontId="13" fillId="0" borderId="18" xfId="15" applyNumberFormat="1" applyFont="1" applyBorder="1" applyAlignment="1">
      <alignment horizontal="justify" vertical="center"/>
    </xf>
    <xf numFmtId="0" fontId="9" fillId="0" borderId="49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3" fillId="2" borderId="0" xfId="0" applyFont="1" applyFill="1" applyAlignment="1">
      <alignment vertical="center"/>
    </xf>
    <xf numFmtId="164" fontId="10" fillId="0" borderId="30" xfId="15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3" xfId="15" applyNumberFormat="1" applyFont="1" applyBorder="1" applyAlignment="1">
      <alignment horizontal="center" vertical="center" wrapText="1"/>
    </xf>
    <xf numFmtId="164" fontId="2" fillId="0" borderId="9" xfId="15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2" xfId="15" applyNumberFormat="1" applyFont="1" applyFill="1" applyBorder="1" applyAlignment="1">
      <alignment horizontal="center" vertical="center" wrapText="1"/>
    </xf>
    <xf numFmtId="164" fontId="2" fillId="2" borderId="23" xfId="15" applyNumberFormat="1" applyFont="1" applyFill="1" applyBorder="1" applyAlignment="1">
      <alignment horizontal="center" vertical="center" wrapText="1"/>
    </xf>
    <xf numFmtId="164" fontId="2" fillId="2" borderId="12" xfId="15" applyNumberFormat="1" applyFont="1" applyFill="1" applyBorder="1" applyAlignment="1">
      <alignment vertical="center" wrapText="1"/>
    </xf>
    <xf numFmtId="164" fontId="2" fillId="2" borderId="17" xfId="15" applyNumberFormat="1" applyFont="1" applyFill="1" applyBorder="1" applyAlignment="1">
      <alignment horizontal="center" vertical="center" wrapText="1"/>
    </xf>
    <xf numFmtId="3" fontId="2" fillId="2" borderId="17" xfId="15" applyNumberFormat="1" applyFont="1" applyFill="1" applyBorder="1" applyAlignment="1">
      <alignment horizontal="center" vertical="center" wrapText="1"/>
    </xf>
    <xf numFmtId="164" fontId="2" fillId="2" borderId="34" xfId="15" applyNumberFormat="1" applyFont="1" applyFill="1" applyBorder="1" applyAlignment="1">
      <alignment horizontal="center" vertical="center" wrapText="1"/>
    </xf>
    <xf numFmtId="164" fontId="2" fillId="2" borderId="18" xfId="15" applyNumberFormat="1" applyFont="1" applyFill="1" applyBorder="1" applyAlignment="1">
      <alignment horizontal="center" vertical="center" wrapText="1"/>
    </xf>
    <xf numFmtId="164" fontId="9" fillId="0" borderId="15" xfId="15" applyNumberFormat="1" applyFont="1" applyBorder="1" applyAlignment="1">
      <alignment horizontal="justify" vertical="center"/>
    </xf>
    <xf numFmtId="164" fontId="10" fillId="0" borderId="15" xfId="15" applyNumberFormat="1" applyFont="1" applyBorder="1" applyAlignment="1">
      <alignment horizontal="justify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64" fontId="7" fillId="0" borderId="38" xfId="15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164" fontId="2" fillId="0" borderId="5" xfId="15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0" borderId="21" xfId="15" applyNumberFormat="1" applyFont="1" applyBorder="1" applyAlignment="1">
      <alignment horizontal="center" vertical="center" wrapText="1"/>
    </xf>
    <xf numFmtId="164" fontId="9" fillId="0" borderId="15" xfId="15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justify" vertical="center"/>
    </xf>
    <xf numFmtId="164" fontId="12" fillId="0" borderId="34" xfId="15" applyNumberFormat="1" applyFont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justify" vertical="center"/>
    </xf>
    <xf numFmtId="49" fontId="9" fillId="0" borderId="20" xfId="0" applyNumberFormat="1" applyFont="1" applyBorder="1" applyAlignment="1">
      <alignment horizontal="center" vertical="center"/>
    </xf>
    <xf numFmtId="164" fontId="1" fillId="0" borderId="21" xfId="15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64" fontId="10" fillId="0" borderId="26" xfId="15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164" fontId="9" fillId="0" borderId="51" xfId="15" applyNumberFormat="1" applyFont="1" applyBorder="1" applyAlignment="1">
      <alignment vertical="center"/>
    </xf>
    <xf numFmtId="164" fontId="9" fillId="0" borderId="16" xfId="15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164" fontId="9" fillId="0" borderId="37" xfId="15" applyNumberFormat="1" applyFont="1" applyBorder="1" applyAlignment="1">
      <alignment vertical="center"/>
    </xf>
    <xf numFmtId="164" fontId="9" fillId="0" borderId="2" xfId="15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164" fontId="11" fillId="0" borderId="3" xfId="15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9" fillId="0" borderId="3" xfId="15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Border="1" applyAlignment="1">
      <alignment horizontal="center" vertical="center" wrapText="1"/>
    </xf>
    <xf numFmtId="164" fontId="9" fillId="0" borderId="54" xfId="15" applyNumberFormat="1" applyFont="1" applyBorder="1" applyAlignment="1">
      <alignment vertical="center"/>
    </xf>
    <xf numFmtId="164" fontId="9" fillId="0" borderId="7" xfId="15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9" fillId="0" borderId="8" xfId="15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12" xfId="15" applyNumberFormat="1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/>
    </xf>
    <xf numFmtId="164" fontId="9" fillId="0" borderId="52" xfId="15" applyNumberFormat="1" applyFont="1" applyBorder="1" applyAlignment="1">
      <alignment vertical="center"/>
    </xf>
    <xf numFmtId="164" fontId="9" fillId="0" borderId="26" xfId="15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5" xfId="0" applyFont="1" applyBorder="1" applyAlignment="1">
      <alignment horizontal="center" vertical="center" wrapText="1"/>
    </xf>
    <xf numFmtId="164" fontId="9" fillId="0" borderId="55" xfId="15" applyNumberFormat="1" applyFont="1" applyBorder="1" applyAlignment="1">
      <alignment vertical="center"/>
    </xf>
    <xf numFmtId="164" fontId="9" fillId="0" borderId="25" xfId="15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164" fontId="11" fillId="0" borderId="8" xfId="15" applyNumberFormat="1" applyFont="1" applyBorder="1" applyAlignment="1">
      <alignment vertical="center"/>
    </xf>
    <xf numFmtId="0" fontId="9" fillId="0" borderId="40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4" xfId="0" applyFont="1" applyBorder="1" applyAlignment="1">
      <alignment horizontal="center" vertical="top" wrapText="1"/>
    </xf>
    <xf numFmtId="164" fontId="9" fillId="0" borderId="54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164" fontId="9" fillId="0" borderId="8" xfId="15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1" xfId="0" applyFont="1" applyBorder="1" applyAlignment="1">
      <alignment horizontal="center" vertical="top" wrapText="1"/>
    </xf>
    <xf numFmtId="164" fontId="9" fillId="0" borderId="37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6" xfId="0" applyFont="1" applyBorder="1" applyAlignment="1">
      <alignment horizontal="center" vertical="top" wrapText="1"/>
    </xf>
    <xf numFmtId="0" fontId="9" fillId="0" borderId="38" xfId="0" applyFont="1" applyBorder="1" applyAlignment="1">
      <alignment wrapText="1"/>
    </xf>
    <xf numFmtId="164" fontId="11" fillId="0" borderId="3" xfId="15" applyNumberFormat="1" applyFont="1" applyBorder="1" applyAlignment="1">
      <alignment vertical="top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9" fillId="0" borderId="34" xfId="0" applyFont="1" applyBorder="1" applyAlignment="1">
      <alignment wrapText="1"/>
    </xf>
    <xf numFmtId="164" fontId="9" fillId="0" borderId="17" xfId="15" applyNumberFormat="1" applyFont="1" applyBorder="1" applyAlignment="1">
      <alignment/>
    </xf>
    <xf numFmtId="0" fontId="9" fillId="0" borderId="7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164" fontId="11" fillId="0" borderId="2" xfId="15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164" fontId="9" fillId="0" borderId="17" xfId="15" applyNumberFormat="1" applyFont="1" applyBorder="1" applyAlignment="1">
      <alignment vertical="center"/>
    </xf>
    <xf numFmtId="164" fontId="9" fillId="0" borderId="13" xfId="15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164" fontId="10" fillId="0" borderId="26" xfId="15" applyNumberFormat="1" applyFont="1" applyBorder="1" applyAlignment="1">
      <alignment vertical="center"/>
    </xf>
    <xf numFmtId="3" fontId="2" fillId="0" borderId="0" xfId="0" applyNumberFormat="1" applyFont="1" applyAlignment="1">
      <alignment vertical="center" wrapText="1"/>
    </xf>
    <xf numFmtId="164" fontId="9" fillId="0" borderId="34" xfId="15" applyNumberFormat="1" applyFont="1" applyBorder="1" applyAlignment="1">
      <alignment horizontal="justify" vertical="center"/>
    </xf>
    <xf numFmtId="164" fontId="9" fillId="0" borderId="18" xfId="15" applyNumberFormat="1" applyFont="1" applyBorder="1" applyAlignment="1">
      <alignment horizontal="justify" vertical="center"/>
    </xf>
    <xf numFmtId="49" fontId="16" fillId="0" borderId="13" xfId="0" applyNumberFormat="1" applyFont="1" applyBorder="1" applyAlignment="1">
      <alignment horizontal="center" vertical="center"/>
    </xf>
    <xf numFmtId="164" fontId="12" fillId="0" borderId="34" xfId="15" applyNumberFormat="1" applyFont="1" applyBorder="1" applyAlignment="1">
      <alignment horizontal="justify" vertical="center"/>
    </xf>
    <xf numFmtId="0" fontId="9" fillId="0" borderId="3" xfId="0" applyNumberFormat="1" applyFont="1" applyBorder="1" applyAlignment="1">
      <alignment horizontal="justify" vertical="center"/>
    </xf>
    <xf numFmtId="164" fontId="9" fillId="0" borderId="3" xfId="15" applyNumberFormat="1" applyFont="1" applyBorder="1" applyAlignment="1">
      <alignment horizontal="justify" vertical="center"/>
    </xf>
    <xf numFmtId="164" fontId="13" fillId="0" borderId="3" xfId="15" applyNumberFormat="1" applyFont="1" applyBorder="1" applyAlignment="1">
      <alignment horizontal="justify" vertical="center"/>
    </xf>
    <xf numFmtId="0" fontId="12" fillId="0" borderId="3" xfId="0" applyNumberFormat="1" applyFont="1" applyBorder="1" applyAlignment="1">
      <alignment horizontal="justify" vertical="center"/>
    </xf>
    <xf numFmtId="3" fontId="2" fillId="0" borderId="52" xfId="15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164" fontId="7" fillId="0" borderId="3" xfId="15" applyNumberFormat="1" applyFont="1" applyBorder="1" applyAlignment="1">
      <alignment vertical="center" wrapText="1"/>
    </xf>
    <xf numFmtId="164" fontId="18" fillId="0" borderId="16" xfId="15" applyNumberFormat="1" applyFont="1" applyBorder="1" applyAlignment="1">
      <alignment horizontal="center" vertical="center" wrapText="1"/>
    </xf>
    <xf numFmtId="164" fontId="18" fillId="0" borderId="3" xfId="15" applyNumberFormat="1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164" fontId="2" fillId="0" borderId="22" xfId="15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justify" vertical="center" wrapText="1"/>
    </xf>
    <xf numFmtId="3" fontId="2" fillId="0" borderId="59" xfId="0" applyNumberFormat="1" applyFont="1" applyBorder="1" applyAlignment="1">
      <alignment horizontal="right" vertical="center" wrapText="1"/>
    </xf>
    <xf numFmtId="164" fontId="2" fillId="0" borderId="52" xfId="15" applyNumberFormat="1" applyFont="1" applyBorder="1" applyAlignment="1">
      <alignment vertical="center" wrapText="1"/>
    </xf>
    <xf numFmtId="4" fontId="2" fillId="0" borderId="60" xfId="0" applyNumberFormat="1" applyFont="1" applyBorder="1" applyAlignment="1">
      <alignment horizontal="right" vertical="center" wrapText="1"/>
    </xf>
    <xf numFmtId="164" fontId="2" fillId="0" borderId="61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justify" vertical="center" wrapText="1"/>
    </xf>
    <xf numFmtId="164" fontId="2" fillId="3" borderId="12" xfId="15" applyNumberFormat="1" applyFont="1" applyFill="1" applyBorder="1" applyAlignment="1">
      <alignment vertical="center" wrapText="1"/>
    </xf>
    <xf numFmtId="164" fontId="2" fillId="3" borderId="12" xfId="15" applyNumberFormat="1" applyFont="1" applyFill="1" applyBorder="1" applyAlignment="1">
      <alignment horizontal="center" vertical="center" wrapText="1"/>
    </xf>
    <xf numFmtId="3" fontId="7" fillId="3" borderId="12" xfId="15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15" applyNumberFormat="1" applyFont="1" applyFill="1" applyBorder="1" applyAlignment="1">
      <alignment vertical="center" wrapText="1"/>
    </xf>
    <xf numFmtId="3" fontId="2" fillId="4" borderId="17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justify" vertical="center" wrapText="1"/>
    </xf>
    <xf numFmtId="164" fontId="2" fillId="4" borderId="13" xfId="15" applyNumberFormat="1" applyFont="1" applyFill="1" applyBorder="1" applyAlignment="1">
      <alignment vertical="center" wrapText="1"/>
    </xf>
    <xf numFmtId="164" fontId="2" fillId="4" borderId="13" xfId="15" applyNumberFormat="1" applyFont="1" applyFill="1" applyBorder="1" applyAlignment="1">
      <alignment horizontal="center" vertical="center" wrapText="1"/>
    </xf>
    <xf numFmtId="164" fontId="1" fillId="4" borderId="13" xfId="15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center" wrapText="1"/>
    </xf>
    <xf numFmtId="164" fontId="2" fillId="4" borderId="3" xfId="15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164" fontId="2" fillId="4" borderId="12" xfId="15" applyNumberFormat="1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3" fontId="2" fillId="4" borderId="3" xfId="15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2" xfId="15" applyNumberFormat="1" applyFont="1" applyFill="1" applyBorder="1" applyAlignment="1">
      <alignment horizontal="center" vertical="center" wrapText="1"/>
    </xf>
    <xf numFmtId="164" fontId="2" fillId="4" borderId="23" xfId="15" applyNumberFormat="1" applyFont="1" applyFill="1" applyBorder="1" applyAlignment="1">
      <alignment horizontal="center" vertical="center" wrapText="1"/>
    </xf>
    <xf numFmtId="164" fontId="2" fillId="4" borderId="34" xfId="15" applyNumberFormat="1" applyFont="1" applyFill="1" applyBorder="1" applyAlignment="1">
      <alignment horizontal="center" vertical="center" wrapText="1"/>
    </xf>
    <xf numFmtId="164" fontId="2" fillId="4" borderId="15" xfId="15" applyNumberFormat="1" applyFont="1" applyFill="1" applyBorder="1" applyAlignment="1">
      <alignment horizontal="center" vertical="center" wrapText="1"/>
    </xf>
    <xf numFmtId="3" fontId="1" fillId="4" borderId="3" xfId="15" applyNumberFormat="1" applyFont="1" applyFill="1" applyBorder="1" applyAlignment="1">
      <alignment horizontal="center" vertical="center" wrapText="1"/>
    </xf>
    <xf numFmtId="164" fontId="2" fillId="4" borderId="2" xfId="15" applyNumberFormat="1" applyFont="1" applyFill="1" applyBorder="1" applyAlignment="1">
      <alignment horizontal="center" vertical="center" wrapText="1"/>
    </xf>
    <xf numFmtId="164" fontId="2" fillId="4" borderId="38" xfId="15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164" fontId="7" fillId="4" borderId="16" xfId="15" applyNumberFormat="1" applyFont="1" applyFill="1" applyBorder="1" applyAlignment="1">
      <alignment horizontal="center" vertical="center" wrapText="1"/>
    </xf>
    <xf numFmtId="164" fontId="7" fillId="4" borderId="42" xfId="15" applyNumberFormat="1" applyFont="1" applyFill="1" applyBorder="1" applyAlignment="1">
      <alignment horizontal="center" vertical="center" wrapText="1"/>
    </xf>
    <xf numFmtId="164" fontId="7" fillId="4" borderId="27" xfId="15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34" xfId="0" applyNumberFormat="1" applyFont="1" applyFill="1" applyBorder="1" applyAlignment="1">
      <alignment horizontal="right" vertical="center" wrapText="1"/>
    </xf>
    <xf numFmtId="164" fontId="2" fillId="4" borderId="18" xfId="0" applyNumberFormat="1" applyFont="1" applyFill="1" applyBorder="1" applyAlignment="1">
      <alignment horizontal="right" vertical="center" wrapText="1"/>
    </xf>
    <xf numFmtId="164" fontId="1" fillId="4" borderId="39" xfId="15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164" fontId="2" fillId="4" borderId="15" xfId="0" applyNumberFormat="1" applyFont="1" applyFill="1" applyBorder="1" applyAlignment="1">
      <alignment horizontal="right" vertical="center" wrapText="1"/>
    </xf>
    <xf numFmtId="0" fontId="1" fillId="4" borderId="62" xfId="0" applyFont="1" applyFill="1" applyBorder="1" applyAlignment="1">
      <alignment horizontal="center" vertical="center" wrapText="1"/>
    </xf>
    <xf numFmtId="3" fontId="2" fillId="4" borderId="13" xfId="15" applyNumberFormat="1" applyFont="1" applyFill="1" applyBorder="1" applyAlignment="1">
      <alignment horizontal="center" vertical="center" wrapText="1"/>
    </xf>
    <xf numFmtId="164" fontId="2" fillId="4" borderId="11" xfId="15" applyNumberFormat="1" applyFont="1" applyFill="1" applyBorder="1" applyAlignment="1">
      <alignment horizontal="center" vertical="center" wrapText="1"/>
    </xf>
    <xf numFmtId="164" fontId="2" fillId="4" borderId="39" xfId="15" applyNumberFormat="1" applyFont="1" applyFill="1" applyBorder="1" applyAlignment="1">
      <alignment horizontal="center" vertical="center" wrapText="1"/>
    </xf>
    <xf numFmtId="164" fontId="2" fillId="4" borderId="14" xfId="15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wrapText="1"/>
    </xf>
    <xf numFmtId="0" fontId="10" fillId="0" borderId="3" xfId="0" applyFont="1" applyBorder="1" applyAlignment="1">
      <alignment horizontal="left"/>
    </xf>
    <xf numFmtId="164" fontId="9" fillId="0" borderId="34" xfId="0" applyNumberFormat="1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164" fontId="9" fillId="0" borderId="38" xfId="0" applyNumberFormat="1" applyFont="1" applyBorder="1" applyAlignment="1">
      <alignment horizontal="left" wrapText="1"/>
    </xf>
    <xf numFmtId="164" fontId="9" fillId="0" borderId="37" xfId="0" applyNumberFormat="1" applyFont="1" applyBorder="1" applyAlignment="1">
      <alignment horizontal="left" wrapText="1"/>
    </xf>
    <xf numFmtId="164" fontId="9" fillId="0" borderId="2" xfId="0" applyNumberFormat="1" applyFont="1" applyBorder="1" applyAlignment="1">
      <alignment horizontal="left" wrapText="1"/>
    </xf>
    <xf numFmtId="164" fontId="9" fillId="0" borderId="38" xfId="0" applyNumberFormat="1" applyFont="1" applyBorder="1" applyAlignment="1">
      <alignment horizontal="left" wrapText="1"/>
    </xf>
    <xf numFmtId="164" fontId="2" fillId="0" borderId="12" xfId="15" applyNumberFormat="1" applyFont="1" applyBorder="1" applyAlignment="1">
      <alignment vertical="center" wrapText="1"/>
    </xf>
    <xf numFmtId="164" fontId="2" fillId="0" borderId="3" xfId="15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wrapText="1"/>
    </xf>
    <xf numFmtId="0" fontId="9" fillId="0" borderId="38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5" xfId="15" applyNumberFormat="1" applyFont="1" applyBorder="1" applyAlignment="1">
      <alignment horizontal="center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43" xfId="15" applyNumberFormat="1" applyFont="1" applyBorder="1" applyAlignment="1">
      <alignment horizontal="center" vertical="center" wrapText="1"/>
    </xf>
    <xf numFmtId="3" fontId="2" fillId="0" borderId="51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4" fillId="0" borderId="0" xfId="15" applyNumberFormat="1" applyFont="1" applyBorder="1" applyAlignment="1">
      <alignment horizontal="center" vertical="center"/>
    </xf>
    <xf numFmtId="3" fontId="2" fillId="0" borderId="46" xfId="15" applyNumberFormat="1" applyFont="1" applyBorder="1" applyAlignment="1">
      <alignment horizontal="center" vertical="center" wrapText="1"/>
    </xf>
    <xf numFmtId="3" fontId="2" fillId="0" borderId="64" xfId="15" applyNumberFormat="1" applyFont="1" applyBorder="1" applyAlignment="1">
      <alignment horizontal="center" vertical="center" wrapText="1"/>
    </xf>
    <xf numFmtId="3" fontId="2" fillId="0" borderId="66" xfId="15" applyNumberFormat="1" applyFont="1" applyBorder="1" applyAlignment="1">
      <alignment horizontal="center" vertical="center" wrapText="1"/>
    </xf>
    <xf numFmtId="3" fontId="2" fillId="0" borderId="17" xfId="15" applyNumberFormat="1" applyFont="1" applyBorder="1" applyAlignment="1">
      <alignment horizontal="center" vertical="center" wrapText="1"/>
    </xf>
    <xf numFmtId="3" fontId="2" fillId="0" borderId="13" xfId="15" applyNumberFormat="1" applyFont="1" applyBorder="1" applyAlignment="1">
      <alignment horizontal="center" vertical="center" wrapText="1"/>
    </xf>
    <xf numFmtId="3" fontId="2" fillId="0" borderId="52" xfId="15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horizontal="left" vertical="center"/>
    </xf>
    <xf numFmtId="164" fontId="9" fillId="0" borderId="37" xfId="0" applyNumberFormat="1" applyFont="1" applyBorder="1" applyAlignment="1">
      <alignment horizontal="left" wrapText="1"/>
    </xf>
    <xf numFmtId="164" fontId="9" fillId="0" borderId="2" xfId="0" applyNumberFormat="1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9" fillId="0" borderId="36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9" xfId="0" applyFont="1" applyBorder="1" applyAlignment="1">
      <alignment horizontal="left"/>
    </xf>
    <xf numFmtId="2" fontId="9" fillId="0" borderId="0" xfId="15" applyNumberFormat="1" applyFont="1" applyAlignment="1">
      <alignment horizontal="justify" wrapText="1"/>
    </xf>
    <xf numFmtId="2" fontId="0" fillId="0" borderId="0" xfId="0" applyNumberFormat="1" applyAlignment="1">
      <alignment horizontal="justify"/>
    </xf>
    <xf numFmtId="0" fontId="9" fillId="0" borderId="0" xfId="0" applyFont="1" applyAlignment="1">
      <alignment horizontal="justify" vertical="top" wrapText="1"/>
    </xf>
    <xf numFmtId="164" fontId="9" fillId="0" borderId="0" xfId="15" applyNumberFormat="1" applyFont="1" applyAlignment="1">
      <alignment horizontal="left" wrapText="1"/>
    </xf>
    <xf numFmtId="164" fontId="9" fillId="0" borderId="0" xfId="15" applyNumberFormat="1" applyFont="1" applyAlignment="1">
      <alignment horizontal="center" wrapText="1"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70" xfId="0" applyFont="1" applyBorder="1" applyAlignment="1">
      <alignment horizontal="center" vertical="top"/>
    </xf>
    <xf numFmtId="0" fontId="9" fillId="0" borderId="70" xfId="0" applyFont="1" applyBorder="1" applyAlignment="1">
      <alignment horizontal="center" wrapText="1"/>
    </xf>
    <xf numFmtId="164" fontId="9" fillId="0" borderId="70" xfId="15" applyNumberFormat="1" applyFont="1" applyBorder="1" applyAlignment="1">
      <alignment horizontal="center" vertical="top"/>
    </xf>
    <xf numFmtId="164" fontId="9" fillId="0" borderId="71" xfId="15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64" fontId="9" fillId="0" borderId="13" xfId="15" applyNumberFormat="1" applyFont="1" applyBorder="1" applyAlignment="1">
      <alignment horizontal="center"/>
    </xf>
    <xf numFmtId="164" fontId="9" fillId="0" borderId="14" xfId="15" applyNumberFormat="1" applyFont="1" applyBorder="1" applyAlignment="1">
      <alignment horizontal="center"/>
    </xf>
    <xf numFmtId="164" fontId="10" fillId="0" borderId="13" xfId="15" applyNumberFormat="1" applyFont="1" applyBorder="1" applyAlignment="1">
      <alignment horizontal="center"/>
    </xf>
    <xf numFmtId="164" fontId="10" fillId="0" borderId="14" xfId="15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39" xfId="15" applyNumberFormat="1" applyFont="1" applyBorder="1" applyAlignment="1">
      <alignment horizontal="center"/>
    </xf>
    <xf numFmtId="164" fontId="9" fillId="0" borderId="72" xfId="15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73" xfId="0" applyFont="1" applyBorder="1" applyAlignment="1">
      <alignment horizontal="left"/>
    </xf>
    <xf numFmtId="0" fontId="9" fillId="0" borderId="73" xfId="0" applyFont="1" applyBorder="1" applyAlignment="1">
      <alignment horizontal="center"/>
    </xf>
    <xf numFmtId="164" fontId="9" fillId="0" borderId="73" xfId="15" applyNumberFormat="1" applyFont="1" applyBorder="1" applyAlignment="1">
      <alignment horizontal="center"/>
    </xf>
    <xf numFmtId="164" fontId="9" fillId="0" borderId="74" xfId="15" applyNumberFormat="1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2" fontId="14" fillId="0" borderId="0" xfId="0" applyNumberFormat="1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2" fontId="10" fillId="0" borderId="0" xfId="0" applyNumberFormat="1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NumberFormat="1" applyFont="1" applyAlignment="1">
      <alignment horizontal="justify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49" fontId="12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justify" vertical="center" wrapText="1"/>
    </xf>
    <xf numFmtId="49" fontId="9" fillId="0" borderId="63" xfId="0" applyNumberFormat="1" applyFont="1" applyBorder="1" applyAlignment="1">
      <alignment horizontal="center" vertical="center" wrapText="1"/>
    </xf>
    <xf numFmtId="164" fontId="9" fillId="0" borderId="46" xfId="15" applyNumberFormat="1" applyFont="1" applyBorder="1" applyAlignment="1">
      <alignment horizontal="center" vertical="center"/>
    </xf>
    <xf numFmtId="164" fontId="9" fillId="0" borderId="66" xfId="15" applyNumberFormat="1" applyFont="1" applyBorder="1" applyAlignment="1">
      <alignment horizontal="center" vertical="center"/>
    </xf>
    <xf numFmtId="164" fontId="9" fillId="0" borderId="0" xfId="15" applyNumberFormat="1" applyFont="1" applyAlignment="1">
      <alignment horizontal="left" vertical="center"/>
    </xf>
    <xf numFmtId="164" fontId="9" fillId="0" borderId="65" xfId="15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justify" vertical="center" wrapText="1"/>
    </xf>
    <xf numFmtId="38" fontId="9" fillId="0" borderId="0" xfId="0" applyNumberFormat="1" applyFont="1" applyAlignment="1">
      <alignment horizontal="justify" vertical="center" wrapText="1"/>
    </xf>
    <xf numFmtId="38" fontId="15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justify" vertical="center" wrapText="1"/>
    </xf>
    <xf numFmtId="8" fontId="9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8" fontId="14" fillId="0" borderId="0" xfId="0" applyNumberFormat="1" applyFont="1" applyAlignment="1">
      <alignment horizontal="justify" vertical="center" wrapText="1"/>
    </xf>
    <xf numFmtId="9" fontId="9" fillId="0" borderId="0" xfId="0" applyNumberFormat="1" applyFont="1" applyAlignment="1">
      <alignment horizontal="justify" vertical="center" wrapText="1"/>
    </xf>
    <xf numFmtId="4" fontId="14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37" fontId="9" fillId="0" borderId="0" xfId="0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justify" vertical="center" wrapText="1"/>
    </xf>
    <xf numFmtId="5" fontId="12" fillId="0" borderId="0" xfId="0" applyNumberFormat="1" applyFont="1" applyAlignment="1">
      <alignment horizontal="justify" vertical="center" wrapText="1"/>
    </xf>
    <xf numFmtId="5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L27" sqref="L27"/>
    </sheetView>
  </sheetViews>
  <sheetFormatPr defaultColWidth="9.140625" defaultRowHeight="12.75"/>
  <cols>
    <col min="1" max="1" width="3.57421875" style="86" customWidth="1"/>
    <col min="2" max="2" width="3.57421875" style="7" customWidth="1"/>
    <col min="3" max="3" width="5.57421875" style="7" customWidth="1"/>
    <col min="4" max="4" width="59.421875" style="87" customWidth="1"/>
    <col min="5" max="5" width="14.140625" style="263" customWidth="1"/>
    <col min="6" max="6" width="6.28125" style="7" customWidth="1"/>
    <col min="7" max="7" width="9.421875" style="167" customWidth="1"/>
    <col min="8" max="9" width="9.8515625" style="7" customWidth="1"/>
    <col min="10" max="10" width="9.00390625" style="7" customWidth="1"/>
    <col min="11" max="11" width="8.7109375" style="209" customWidth="1"/>
    <col min="12" max="16384" width="9.140625" style="7" customWidth="1"/>
  </cols>
  <sheetData>
    <row r="1" spans="1:11" ht="10.5">
      <c r="A1" s="1"/>
      <c r="B1" s="2"/>
      <c r="C1" s="3"/>
      <c r="D1" s="4"/>
      <c r="E1" s="2"/>
      <c r="F1" s="3"/>
      <c r="G1" s="168"/>
      <c r="H1" s="547" t="s">
        <v>83</v>
      </c>
      <c r="I1" s="547"/>
      <c r="J1" s="547"/>
      <c r="K1" s="547"/>
    </row>
    <row r="2" spans="1:11" ht="10.5">
      <c r="A2" s="1"/>
      <c r="B2" s="2"/>
      <c r="C2" s="3"/>
      <c r="D2" s="4"/>
      <c r="E2" s="6"/>
      <c r="F2" s="6"/>
      <c r="G2" s="6"/>
      <c r="H2" s="548" t="s">
        <v>414</v>
      </c>
      <c r="I2" s="548"/>
      <c r="J2" s="548"/>
      <c r="K2" s="548"/>
    </row>
    <row r="3" spans="1:11" ht="10.5">
      <c r="A3" s="1"/>
      <c r="B3" s="2"/>
      <c r="C3" s="3"/>
      <c r="D3" s="4"/>
      <c r="E3" s="6"/>
      <c r="F3" s="6"/>
      <c r="G3" s="6"/>
      <c r="H3" s="548" t="s">
        <v>0</v>
      </c>
      <c r="I3" s="548"/>
      <c r="J3" s="548"/>
      <c r="K3" s="548"/>
    </row>
    <row r="4" spans="1:11" ht="10.5">
      <c r="A4" s="1"/>
      <c r="B4" s="2"/>
      <c r="C4" s="3"/>
      <c r="D4" s="4"/>
      <c r="E4" s="6"/>
      <c r="F4" s="6"/>
      <c r="G4" s="6"/>
      <c r="H4" s="548" t="s">
        <v>413</v>
      </c>
      <c r="I4" s="548"/>
      <c r="J4" s="548"/>
      <c r="K4" s="548"/>
    </row>
    <row r="5" spans="1:11" ht="10.5">
      <c r="A5" s="1"/>
      <c r="B5" s="2"/>
      <c r="C5" s="3"/>
      <c r="D5" s="4"/>
      <c r="E5" s="8"/>
      <c r="F5" s="8"/>
      <c r="G5" s="168"/>
      <c r="H5" s="8"/>
      <c r="I5" s="6"/>
      <c r="J5" s="9"/>
      <c r="K5" s="9"/>
    </row>
    <row r="6" spans="1:11" ht="11.25" thickBot="1">
      <c r="A6" s="524" t="s">
        <v>84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11" ht="12.75" customHeight="1" thickTop="1">
      <c r="A7" s="539" t="s">
        <v>1</v>
      </c>
      <c r="B7" s="541" t="s">
        <v>2</v>
      </c>
      <c r="C7" s="543" t="s">
        <v>3</v>
      </c>
      <c r="D7" s="545" t="s">
        <v>4</v>
      </c>
      <c r="E7" s="543" t="s">
        <v>5</v>
      </c>
      <c r="F7" s="543" t="s">
        <v>6</v>
      </c>
      <c r="G7" s="510" t="s">
        <v>85</v>
      </c>
      <c r="H7" s="508" t="s">
        <v>86</v>
      </c>
      <c r="I7" s="525" t="s">
        <v>7</v>
      </c>
      <c r="J7" s="526"/>
      <c r="K7" s="527"/>
    </row>
    <row r="8" spans="1:11" ht="15" customHeight="1">
      <c r="A8" s="540"/>
      <c r="B8" s="542"/>
      <c r="C8" s="544"/>
      <c r="D8" s="546"/>
      <c r="E8" s="544"/>
      <c r="F8" s="544"/>
      <c r="G8" s="511"/>
      <c r="H8" s="509"/>
      <c r="I8" s="528">
        <v>2007</v>
      </c>
      <c r="J8" s="531">
        <v>2008</v>
      </c>
      <c r="K8" s="534">
        <v>2009</v>
      </c>
    </row>
    <row r="9" spans="1:11" ht="16.5" customHeight="1">
      <c r="A9" s="540"/>
      <c r="B9" s="542"/>
      <c r="C9" s="544"/>
      <c r="D9" s="546"/>
      <c r="E9" s="544"/>
      <c r="F9" s="544"/>
      <c r="G9" s="511"/>
      <c r="H9" s="509"/>
      <c r="I9" s="529"/>
      <c r="J9" s="532"/>
      <c r="K9" s="534"/>
    </row>
    <row r="10" spans="1:11" ht="2.25" customHeight="1" thickBot="1">
      <c r="A10" s="540"/>
      <c r="B10" s="542"/>
      <c r="C10" s="544"/>
      <c r="D10" s="546"/>
      <c r="E10" s="544"/>
      <c r="F10" s="544"/>
      <c r="G10" s="511"/>
      <c r="H10" s="509"/>
      <c r="I10" s="530"/>
      <c r="J10" s="533"/>
      <c r="K10" s="535"/>
    </row>
    <row r="11" spans="1:11" ht="18.75" customHeight="1" thickBot="1">
      <c r="A11" s="17"/>
      <c r="B11" s="169">
        <v>600</v>
      </c>
      <c r="C11" s="170">
        <v>60014</v>
      </c>
      <c r="D11" s="171" t="s">
        <v>10</v>
      </c>
      <c r="E11" s="18"/>
      <c r="F11" s="18"/>
      <c r="G11" s="172">
        <f>SUM(H11+I11+K11+J11)</f>
        <v>14892297</v>
      </c>
      <c r="H11" s="19">
        <f>H12+H21+H45+H56+H57+H59</f>
        <v>719635</v>
      </c>
      <c r="I11" s="20">
        <f>I12+I21+I45+I51+I56+I57+I59</f>
        <v>5773277</v>
      </c>
      <c r="J11" s="20">
        <f>J12+J21+J45+J51+J56+J57+J59</f>
        <v>2240825</v>
      </c>
      <c r="K11" s="308">
        <f>K12+K21+K45+K51+K56+K57+K59</f>
        <v>6158560</v>
      </c>
    </row>
    <row r="12" spans="1:11" ht="19.5" customHeight="1">
      <c r="A12" s="21"/>
      <c r="B12" s="22"/>
      <c r="C12" s="23"/>
      <c r="D12" s="24" t="s">
        <v>11</v>
      </c>
      <c r="E12" s="25"/>
      <c r="F12" s="25"/>
      <c r="G12" s="173">
        <f>SUM(G13:G20)</f>
        <v>8625518</v>
      </c>
      <c r="H12" s="173">
        <f>SUM(H13:H20)</f>
        <v>171050</v>
      </c>
      <c r="I12" s="27">
        <f>SUM(I13:I20)</f>
        <v>525083</v>
      </c>
      <c r="J12" s="26">
        <f>SUM(J13:J20)</f>
        <v>2005825</v>
      </c>
      <c r="K12" s="28">
        <f>SUM(K13:K20)</f>
        <v>5923560</v>
      </c>
    </row>
    <row r="13" spans="1:11" ht="18.75" customHeight="1">
      <c r="A13" s="29">
        <v>1</v>
      </c>
      <c r="B13" s="30"/>
      <c r="C13" s="31"/>
      <c r="D13" s="13" t="s">
        <v>374</v>
      </c>
      <c r="E13" s="12" t="s">
        <v>12</v>
      </c>
      <c r="F13" s="15" t="s">
        <v>14</v>
      </c>
      <c r="G13" s="34">
        <f aca="true" t="shared" si="0" ref="G13:G20">SUM(H13+I13+K13+J13)</f>
        <v>78654</v>
      </c>
      <c r="H13" s="174">
        <v>264</v>
      </c>
      <c r="I13" s="35">
        <v>78390</v>
      </c>
      <c r="J13" s="175"/>
      <c r="K13" s="38"/>
    </row>
    <row r="14" spans="1:11" ht="17.25" customHeight="1">
      <c r="A14" s="10">
        <v>2</v>
      </c>
      <c r="B14" s="39"/>
      <c r="C14" s="12"/>
      <c r="D14" s="32" t="s">
        <v>375</v>
      </c>
      <c r="E14" s="12" t="s">
        <v>12</v>
      </c>
      <c r="F14" s="15" t="s">
        <v>14</v>
      </c>
      <c r="G14" s="34">
        <f t="shared" si="0"/>
        <v>127179</v>
      </c>
      <c r="H14" s="40">
        <v>37985</v>
      </c>
      <c r="I14" s="35">
        <v>89194</v>
      </c>
      <c r="J14" s="176"/>
      <c r="K14" s="41"/>
    </row>
    <row r="15" spans="1:11" ht="17.25" customHeight="1">
      <c r="A15" s="10">
        <v>3</v>
      </c>
      <c r="B15" s="42"/>
      <c r="C15" s="12"/>
      <c r="D15" s="13" t="s">
        <v>376</v>
      </c>
      <c r="E15" s="12" t="s">
        <v>12</v>
      </c>
      <c r="F15" s="15" t="s">
        <v>14</v>
      </c>
      <c r="G15" s="34">
        <f t="shared" si="0"/>
        <v>229960</v>
      </c>
      <c r="H15" s="177">
        <v>132801</v>
      </c>
      <c r="I15" s="35">
        <v>97159</v>
      </c>
      <c r="J15" s="178"/>
      <c r="K15" s="47"/>
    </row>
    <row r="16" spans="1:11" ht="21" customHeight="1">
      <c r="A16" s="10">
        <v>4</v>
      </c>
      <c r="B16" s="42"/>
      <c r="C16" s="12"/>
      <c r="D16" s="13" t="s">
        <v>398</v>
      </c>
      <c r="E16" s="12" t="s">
        <v>12</v>
      </c>
      <c r="F16" s="15">
        <v>2007</v>
      </c>
      <c r="G16" s="34">
        <f t="shared" si="0"/>
        <v>30000</v>
      </c>
      <c r="H16" s="177"/>
      <c r="I16" s="35">
        <v>30000</v>
      </c>
      <c r="J16" s="178"/>
      <c r="K16" s="47"/>
    </row>
    <row r="17" spans="1:11" ht="17.25" customHeight="1">
      <c r="A17" s="10">
        <v>5</v>
      </c>
      <c r="B17" s="42"/>
      <c r="C17" s="12"/>
      <c r="D17" s="13" t="s">
        <v>377</v>
      </c>
      <c r="E17" s="12" t="s">
        <v>12</v>
      </c>
      <c r="F17" s="33" t="s">
        <v>51</v>
      </c>
      <c r="G17" s="34">
        <f t="shared" si="0"/>
        <v>1735000</v>
      </c>
      <c r="H17" s="177"/>
      <c r="I17" s="35">
        <v>30000</v>
      </c>
      <c r="J17" s="178">
        <v>1705000</v>
      </c>
      <c r="K17" s="47"/>
    </row>
    <row r="18" spans="1:11" ht="21" customHeight="1">
      <c r="A18" s="10">
        <v>6</v>
      </c>
      <c r="B18" s="42"/>
      <c r="C18" s="12"/>
      <c r="D18" s="13" t="s">
        <v>378</v>
      </c>
      <c r="E18" s="12" t="s">
        <v>12</v>
      </c>
      <c r="F18" s="15">
        <v>2007</v>
      </c>
      <c r="G18" s="34">
        <f t="shared" si="0"/>
        <v>125340</v>
      </c>
      <c r="H18" s="177"/>
      <c r="I18" s="35">
        <v>125340</v>
      </c>
      <c r="J18" s="178"/>
      <c r="K18" s="47"/>
    </row>
    <row r="19" spans="1:11" s="273" customFormat="1" ht="16.5" customHeight="1">
      <c r="A19" s="278">
        <v>7</v>
      </c>
      <c r="B19" s="279"/>
      <c r="C19" s="280"/>
      <c r="D19" s="281" t="s">
        <v>195</v>
      </c>
      <c r="E19" s="280" t="s">
        <v>12</v>
      </c>
      <c r="F19" s="282">
        <v>2007</v>
      </c>
      <c r="G19" s="283">
        <f t="shared" si="0"/>
        <v>75000</v>
      </c>
      <c r="H19" s="284"/>
      <c r="I19" s="285">
        <v>75000</v>
      </c>
      <c r="J19" s="288"/>
      <c r="K19" s="289"/>
    </row>
    <row r="20" spans="1:11" ht="25.5" customHeight="1">
      <c r="A20" s="445">
        <v>8</v>
      </c>
      <c r="B20" s="457"/>
      <c r="C20" s="435"/>
      <c r="D20" s="447" t="s">
        <v>283</v>
      </c>
      <c r="E20" s="435" t="s">
        <v>12</v>
      </c>
      <c r="F20" s="458" t="s">
        <v>284</v>
      </c>
      <c r="G20" s="459">
        <f t="shared" si="0"/>
        <v>6224385</v>
      </c>
      <c r="H20" s="460"/>
      <c r="I20" s="454">
        <v>0</v>
      </c>
      <c r="J20" s="461">
        <v>300825</v>
      </c>
      <c r="K20" s="462">
        <v>5923560</v>
      </c>
    </row>
    <row r="21" spans="1:11" ht="22.5" customHeight="1">
      <c r="A21" s="10"/>
      <c r="B21" s="39"/>
      <c r="C21" s="12"/>
      <c r="D21" s="52" t="s">
        <v>15</v>
      </c>
      <c r="E21" s="53"/>
      <c r="F21" s="53"/>
      <c r="G21" s="54">
        <f>SUM(G22:G44)</f>
        <v>4902999</v>
      </c>
      <c r="H21" s="55">
        <f>SUM(H22:H44)</f>
        <v>480909</v>
      </c>
      <c r="I21" s="16">
        <f>SUM(I22:I44)</f>
        <v>4422090</v>
      </c>
      <c r="J21" s="55">
        <f>SUM(J22:J44)</f>
        <v>0</v>
      </c>
      <c r="K21" s="56">
        <f>SUM(K22:K44)</f>
        <v>0</v>
      </c>
    </row>
    <row r="22" spans="1:11" ht="19.5" customHeight="1">
      <c r="A22" s="10">
        <v>9</v>
      </c>
      <c r="B22" s="51"/>
      <c r="C22" s="12"/>
      <c r="D22" s="13" t="s">
        <v>379</v>
      </c>
      <c r="E22" s="12" t="s">
        <v>12</v>
      </c>
      <c r="F22" s="15" t="s">
        <v>17</v>
      </c>
      <c r="G22" s="14">
        <f aca="true" t="shared" si="1" ref="G22:G44">H22+I22+K22+J22</f>
        <v>287575</v>
      </c>
      <c r="H22" s="179">
        <v>140038</v>
      </c>
      <c r="I22" s="40">
        <v>147537</v>
      </c>
      <c r="J22" s="176"/>
      <c r="K22" s="41"/>
    </row>
    <row r="23" spans="1:11" ht="22.5" customHeight="1">
      <c r="A23" s="10">
        <v>10</v>
      </c>
      <c r="B23" s="51"/>
      <c r="C23" s="12"/>
      <c r="D23" s="13" t="s">
        <v>380</v>
      </c>
      <c r="E23" s="12" t="s">
        <v>12</v>
      </c>
      <c r="F23" s="15" t="s">
        <v>13</v>
      </c>
      <c r="G23" s="14">
        <f t="shared" si="1"/>
        <v>196960</v>
      </c>
      <c r="H23" s="179">
        <v>44000</v>
      </c>
      <c r="I23" s="40">
        <v>152960</v>
      </c>
      <c r="J23" s="176"/>
      <c r="K23" s="41"/>
    </row>
    <row r="24" spans="1:11" ht="17.25" customHeight="1">
      <c r="A24" s="10">
        <v>11</v>
      </c>
      <c r="B24" s="51"/>
      <c r="C24" s="12"/>
      <c r="D24" s="13" t="s">
        <v>381</v>
      </c>
      <c r="E24" s="12" t="s">
        <v>12</v>
      </c>
      <c r="F24" s="12" t="s">
        <v>17</v>
      </c>
      <c r="G24" s="14">
        <f t="shared" si="1"/>
        <v>162541</v>
      </c>
      <c r="H24" s="179">
        <v>73947</v>
      </c>
      <c r="I24" s="40">
        <v>88594</v>
      </c>
      <c r="J24" s="176"/>
      <c r="K24" s="41"/>
    </row>
    <row r="25" spans="1:11" ht="17.25" customHeight="1">
      <c r="A25" s="10">
        <v>12</v>
      </c>
      <c r="B25" s="51"/>
      <c r="C25" s="12"/>
      <c r="D25" s="13" t="s">
        <v>382</v>
      </c>
      <c r="E25" s="12" t="s">
        <v>12</v>
      </c>
      <c r="F25" s="15" t="s">
        <v>44</v>
      </c>
      <c r="G25" s="14">
        <f t="shared" si="1"/>
        <v>60224</v>
      </c>
      <c r="H25" s="179">
        <v>20000</v>
      </c>
      <c r="I25" s="40">
        <v>40224</v>
      </c>
      <c r="J25" s="178"/>
      <c r="K25" s="47"/>
    </row>
    <row r="26" spans="1:11" ht="17.25" customHeight="1">
      <c r="A26" s="10">
        <v>13</v>
      </c>
      <c r="B26" s="39"/>
      <c r="C26" s="12"/>
      <c r="D26" s="13" t="s">
        <v>383</v>
      </c>
      <c r="E26" s="12" t="s">
        <v>12</v>
      </c>
      <c r="F26" s="15" t="s">
        <v>14</v>
      </c>
      <c r="G26" s="14">
        <f t="shared" si="1"/>
        <v>64700</v>
      </c>
      <c r="H26" s="179">
        <v>21000</v>
      </c>
      <c r="I26" s="40">
        <v>43700</v>
      </c>
      <c r="J26" s="178"/>
      <c r="K26" s="47"/>
    </row>
    <row r="27" spans="1:11" ht="21.75" customHeight="1">
      <c r="A27" s="10">
        <v>14</v>
      </c>
      <c r="B27" s="39"/>
      <c r="C27" s="12"/>
      <c r="D27" s="13" t="s">
        <v>384</v>
      </c>
      <c r="E27" s="12" t="s">
        <v>12</v>
      </c>
      <c r="F27" s="15" t="s">
        <v>14</v>
      </c>
      <c r="G27" s="14">
        <f t="shared" si="1"/>
        <v>79058</v>
      </c>
      <c r="H27" s="179">
        <v>21000</v>
      </c>
      <c r="I27" s="40">
        <v>58058</v>
      </c>
      <c r="J27" s="178"/>
      <c r="K27" s="47"/>
    </row>
    <row r="28" spans="1:11" ht="17.25" customHeight="1">
      <c r="A28" s="10">
        <v>15</v>
      </c>
      <c r="B28" s="39"/>
      <c r="C28" s="12"/>
      <c r="D28" s="13" t="s">
        <v>385</v>
      </c>
      <c r="E28" s="12" t="s">
        <v>12</v>
      </c>
      <c r="F28" s="15" t="s">
        <v>44</v>
      </c>
      <c r="G28" s="14">
        <f t="shared" si="1"/>
        <v>165297</v>
      </c>
      <c r="H28" s="179">
        <v>73117</v>
      </c>
      <c r="I28" s="40">
        <v>92180</v>
      </c>
      <c r="J28" s="178"/>
      <c r="K28" s="47"/>
    </row>
    <row r="29" spans="1:11" ht="17.25" customHeight="1">
      <c r="A29" s="10">
        <v>16</v>
      </c>
      <c r="B29" s="39"/>
      <c r="C29" s="12"/>
      <c r="D29" s="13" t="s">
        <v>386</v>
      </c>
      <c r="E29" s="12" t="s">
        <v>12</v>
      </c>
      <c r="F29" s="15" t="s">
        <v>13</v>
      </c>
      <c r="G29" s="14">
        <f t="shared" si="1"/>
        <v>51749</v>
      </c>
      <c r="H29" s="179">
        <v>25874</v>
      </c>
      <c r="I29" s="40">
        <v>25875</v>
      </c>
      <c r="J29" s="178"/>
      <c r="K29" s="47"/>
    </row>
    <row r="30" spans="1:11" ht="18" customHeight="1">
      <c r="A30" s="10">
        <v>17</v>
      </c>
      <c r="B30" s="39"/>
      <c r="C30" s="12"/>
      <c r="D30" s="13" t="s">
        <v>387</v>
      </c>
      <c r="E30" s="12" t="s">
        <v>12</v>
      </c>
      <c r="F30" s="15" t="s">
        <v>13</v>
      </c>
      <c r="G30" s="14">
        <f t="shared" si="1"/>
        <v>55051</v>
      </c>
      <c r="H30" s="179">
        <v>27526</v>
      </c>
      <c r="I30" s="40">
        <v>27525</v>
      </c>
      <c r="J30" s="176"/>
      <c r="K30" s="41"/>
    </row>
    <row r="31" spans="1:11" ht="18" customHeight="1">
      <c r="A31" s="10">
        <v>18</v>
      </c>
      <c r="B31" s="39"/>
      <c r="C31" s="12"/>
      <c r="D31" s="13" t="s">
        <v>388</v>
      </c>
      <c r="E31" s="12" t="s">
        <v>12</v>
      </c>
      <c r="F31" s="15" t="s">
        <v>13</v>
      </c>
      <c r="G31" s="14">
        <f t="shared" si="1"/>
        <v>68815</v>
      </c>
      <c r="H31" s="179">
        <v>34407</v>
      </c>
      <c r="I31" s="40">
        <v>34408</v>
      </c>
      <c r="J31" s="176"/>
      <c r="K31" s="41"/>
    </row>
    <row r="32" spans="1:11" ht="18" customHeight="1">
      <c r="A32" s="445">
        <v>19</v>
      </c>
      <c r="B32" s="446"/>
      <c r="C32" s="435"/>
      <c r="D32" s="447" t="s">
        <v>130</v>
      </c>
      <c r="E32" s="435" t="s">
        <v>12</v>
      </c>
      <c r="F32" s="458">
        <v>2007</v>
      </c>
      <c r="G32" s="463">
        <f t="shared" si="1"/>
        <v>193480</v>
      </c>
      <c r="H32" s="464"/>
      <c r="I32" s="455">
        <v>193480</v>
      </c>
      <c r="J32" s="465"/>
      <c r="K32" s="462"/>
    </row>
    <row r="33" spans="1:11" ht="18" customHeight="1">
      <c r="A33" s="445">
        <v>20</v>
      </c>
      <c r="B33" s="446"/>
      <c r="C33" s="435"/>
      <c r="D33" s="447" t="s">
        <v>396</v>
      </c>
      <c r="E33" s="435" t="s">
        <v>12</v>
      </c>
      <c r="F33" s="458">
        <v>2007</v>
      </c>
      <c r="G33" s="463">
        <f t="shared" si="1"/>
        <v>322758</v>
      </c>
      <c r="H33" s="464"/>
      <c r="I33" s="455">
        <v>322758</v>
      </c>
      <c r="J33" s="465"/>
      <c r="K33" s="462"/>
    </row>
    <row r="34" spans="1:11" ht="18" customHeight="1">
      <c r="A34" s="445">
        <v>21</v>
      </c>
      <c r="B34" s="446"/>
      <c r="C34" s="435"/>
      <c r="D34" s="447" t="s">
        <v>366</v>
      </c>
      <c r="E34" s="435" t="s">
        <v>12</v>
      </c>
      <c r="F34" s="458">
        <v>2007</v>
      </c>
      <c r="G34" s="463">
        <f t="shared" si="1"/>
        <v>224000</v>
      </c>
      <c r="H34" s="464"/>
      <c r="I34" s="455">
        <v>224000</v>
      </c>
      <c r="J34" s="465"/>
      <c r="K34" s="462"/>
    </row>
    <row r="35" spans="1:11" ht="18" customHeight="1">
      <c r="A35" s="445">
        <v>22</v>
      </c>
      <c r="B35" s="446"/>
      <c r="C35" s="435"/>
      <c r="D35" s="447" t="s">
        <v>131</v>
      </c>
      <c r="E35" s="435" t="s">
        <v>12</v>
      </c>
      <c r="F35" s="458">
        <v>2007</v>
      </c>
      <c r="G35" s="463">
        <f t="shared" si="1"/>
        <v>400169</v>
      </c>
      <c r="H35" s="464"/>
      <c r="I35" s="455">
        <v>400169</v>
      </c>
      <c r="J35" s="465"/>
      <c r="K35" s="462"/>
    </row>
    <row r="36" spans="1:11" ht="18.75" customHeight="1">
      <c r="A36" s="445">
        <v>23</v>
      </c>
      <c r="B36" s="446"/>
      <c r="C36" s="435"/>
      <c r="D36" s="447" t="s">
        <v>407</v>
      </c>
      <c r="E36" s="435" t="s">
        <v>12</v>
      </c>
      <c r="F36" s="458">
        <v>2007</v>
      </c>
      <c r="G36" s="463">
        <f t="shared" si="1"/>
        <v>785672</v>
      </c>
      <c r="H36" s="464"/>
      <c r="I36" s="455">
        <v>785672</v>
      </c>
      <c r="J36" s="465"/>
      <c r="K36" s="462"/>
    </row>
    <row r="37" spans="1:11" ht="21" customHeight="1">
      <c r="A37" s="445">
        <v>24</v>
      </c>
      <c r="B37" s="446"/>
      <c r="C37" s="435"/>
      <c r="D37" s="447" t="s">
        <v>408</v>
      </c>
      <c r="E37" s="435" t="s">
        <v>12</v>
      </c>
      <c r="F37" s="458">
        <v>2007</v>
      </c>
      <c r="G37" s="463">
        <f t="shared" si="1"/>
        <v>380912</v>
      </c>
      <c r="H37" s="464"/>
      <c r="I37" s="455">
        <v>380912</v>
      </c>
      <c r="J37" s="465"/>
      <c r="K37" s="462"/>
    </row>
    <row r="38" spans="1:11" ht="21.75" customHeight="1">
      <c r="A38" s="445">
        <v>25</v>
      </c>
      <c r="B38" s="446"/>
      <c r="C38" s="435"/>
      <c r="D38" s="447" t="s">
        <v>409</v>
      </c>
      <c r="E38" s="435" t="s">
        <v>12</v>
      </c>
      <c r="F38" s="458">
        <v>2007</v>
      </c>
      <c r="G38" s="463">
        <f t="shared" si="1"/>
        <v>283415</v>
      </c>
      <c r="H38" s="464"/>
      <c r="I38" s="455">
        <v>283415</v>
      </c>
      <c r="J38" s="465"/>
      <c r="K38" s="462"/>
    </row>
    <row r="39" spans="1:11" ht="18" customHeight="1">
      <c r="A39" s="445">
        <v>26</v>
      </c>
      <c r="B39" s="446"/>
      <c r="C39" s="435"/>
      <c r="D39" s="447" t="s">
        <v>191</v>
      </c>
      <c r="E39" s="435" t="s">
        <v>12</v>
      </c>
      <c r="F39" s="458">
        <v>2007</v>
      </c>
      <c r="G39" s="463">
        <f t="shared" si="1"/>
        <v>90000</v>
      </c>
      <c r="H39" s="464"/>
      <c r="I39" s="455">
        <v>90000</v>
      </c>
      <c r="J39" s="465"/>
      <c r="K39" s="462"/>
    </row>
    <row r="40" spans="1:11" ht="18" customHeight="1">
      <c r="A40" s="445">
        <v>27</v>
      </c>
      <c r="B40" s="446"/>
      <c r="C40" s="435"/>
      <c r="D40" s="447" t="s">
        <v>389</v>
      </c>
      <c r="E40" s="435" t="s">
        <v>12</v>
      </c>
      <c r="F40" s="458">
        <v>2007</v>
      </c>
      <c r="G40" s="463">
        <f t="shared" si="1"/>
        <v>37000</v>
      </c>
      <c r="H40" s="464"/>
      <c r="I40" s="455">
        <v>37000</v>
      </c>
      <c r="J40" s="465"/>
      <c r="K40" s="462"/>
    </row>
    <row r="41" spans="1:11" ht="18.75" customHeight="1">
      <c r="A41" s="445">
        <v>28</v>
      </c>
      <c r="B41" s="446"/>
      <c r="C41" s="435"/>
      <c r="D41" s="447" t="s">
        <v>390</v>
      </c>
      <c r="E41" s="435" t="s">
        <v>12</v>
      </c>
      <c r="F41" s="458">
        <v>2007</v>
      </c>
      <c r="G41" s="463">
        <f t="shared" si="1"/>
        <v>500778</v>
      </c>
      <c r="H41" s="464"/>
      <c r="I41" s="455">
        <v>500778</v>
      </c>
      <c r="J41" s="465"/>
      <c r="K41" s="462"/>
    </row>
    <row r="42" spans="1:11" ht="18.75" customHeight="1">
      <c r="A42" s="445">
        <v>29</v>
      </c>
      <c r="B42" s="446"/>
      <c r="C42" s="435"/>
      <c r="D42" s="447" t="s">
        <v>401</v>
      </c>
      <c r="E42" s="435" t="s">
        <v>12</v>
      </c>
      <c r="F42" s="458">
        <v>2007</v>
      </c>
      <c r="G42" s="463">
        <f t="shared" si="1"/>
        <v>260520</v>
      </c>
      <c r="H42" s="464"/>
      <c r="I42" s="455">
        <v>260520</v>
      </c>
      <c r="J42" s="465"/>
      <c r="K42" s="462"/>
    </row>
    <row r="43" spans="1:11" ht="18.75" customHeight="1">
      <c r="A43" s="445">
        <v>30</v>
      </c>
      <c r="B43" s="446"/>
      <c r="C43" s="435"/>
      <c r="D43" s="447" t="s">
        <v>391</v>
      </c>
      <c r="E43" s="435" t="s">
        <v>12</v>
      </c>
      <c r="F43" s="458">
        <v>2007</v>
      </c>
      <c r="G43" s="463">
        <f t="shared" si="1"/>
        <v>29825</v>
      </c>
      <c r="H43" s="464"/>
      <c r="I43" s="455">
        <v>29825</v>
      </c>
      <c r="J43" s="465"/>
      <c r="K43" s="462"/>
    </row>
    <row r="44" spans="1:11" ht="18" customHeight="1">
      <c r="A44" s="445">
        <v>31</v>
      </c>
      <c r="B44" s="446"/>
      <c r="C44" s="435"/>
      <c r="D44" s="447" t="s">
        <v>369</v>
      </c>
      <c r="E44" s="435" t="s">
        <v>12</v>
      </c>
      <c r="F44" s="458">
        <v>2007</v>
      </c>
      <c r="G44" s="463">
        <f t="shared" si="1"/>
        <v>202500</v>
      </c>
      <c r="H44" s="464"/>
      <c r="I44" s="455">
        <v>202500</v>
      </c>
      <c r="J44" s="465"/>
      <c r="K44" s="462"/>
    </row>
    <row r="45" spans="1:11" ht="22.5" customHeight="1">
      <c r="A45" s="10"/>
      <c r="B45" s="39"/>
      <c r="C45" s="12"/>
      <c r="D45" s="52" t="s">
        <v>16</v>
      </c>
      <c r="E45" s="12"/>
      <c r="F45" s="15"/>
      <c r="G45" s="180">
        <f>SUM(G46:G50)</f>
        <v>1046280</v>
      </c>
      <c r="H45" s="181">
        <f>SUM(H46:H47)</f>
        <v>67676</v>
      </c>
      <c r="I45" s="150">
        <f>SUM(I46:I50)</f>
        <v>508604</v>
      </c>
      <c r="J45" s="150">
        <f>SUM(J46:J50)</f>
        <v>235000</v>
      </c>
      <c r="K45" s="151">
        <f>SUM(K46:K50)</f>
        <v>235000</v>
      </c>
    </row>
    <row r="46" spans="1:11" ht="24" customHeight="1">
      <c r="A46" s="10">
        <v>32</v>
      </c>
      <c r="B46" s="39"/>
      <c r="C46" s="12"/>
      <c r="D46" s="13" t="s">
        <v>392</v>
      </c>
      <c r="E46" s="12" t="s">
        <v>12</v>
      </c>
      <c r="F46" s="15" t="s">
        <v>14</v>
      </c>
      <c r="G46" s="14">
        <f>SUM(H46+I46+K46+J46)</f>
        <v>204500</v>
      </c>
      <c r="H46" s="179">
        <v>30694</v>
      </c>
      <c r="I46" s="16">
        <v>173806</v>
      </c>
      <c r="J46" s="176"/>
      <c r="K46" s="41"/>
    </row>
    <row r="47" spans="1:11" ht="26.25" customHeight="1">
      <c r="A47" s="10">
        <v>33</v>
      </c>
      <c r="B47" s="39"/>
      <c r="C47" s="12"/>
      <c r="D47" s="13" t="s">
        <v>393</v>
      </c>
      <c r="E47" s="12" t="s">
        <v>12</v>
      </c>
      <c r="F47" s="15" t="s">
        <v>14</v>
      </c>
      <c r="G47" s="14">
        <f>SUM(H47+I47+K47+J47)</f>
        <v>46780</v>
      </c>
      <c r="H47" s="179">
        <v>36982</v>
      </c>
      <c r="I47" s="16">
        <v>9798</v>
      </c>
      <c r="J47" s="176"/>
      <c r="K47" s="41"/>
    </row>
    <row r="48" spans="1:11" ht="25.5" customHeight="1">
      <c r="A48" s="49">
        <v>34</v>
      </c>
      <c r="B48" s="42"/>
      <c r="C48" s="31"/>
      <c r="D48" s="58" t="s">
        <v>52</v>
      </c>
      <c r="E48" s="12" t="s">
        <v>12</v>
      </c>
      <c r="F48" s="149" t="s">
        <v>53</v>
      </c>
      <c r="G48" s="14">
        <f>SUM(H48+I48+K48+J48)</f>
        <v>490000</v>
      </c>
      <c r="H48" s="182"/>
      <c r="I48" s="16">
        <v>20000</v>
      </c>
      <c r="J48" s="40">
        <v>235000</v>
      </c>
      <c r="K48" s="41">
        <v>235000</v>
      </c>
    </row>
    <row r="49" spans="1:11" ht="18.75" customHeight="1">
      <c r="A49" s="49">
        <v>35</v>
      </c>
      <c r="B49" s="42"/>
      <c r="C49" s="31"/>
      <c r="D49" s="58" t="s">
        <v>54</v>
      </c>
      <c r="E49" s="12" t="s">
        <v>12</v>
      </c>
      <c r="F49" s="149">
        <v>2007</v>
      </c>
      <c r="G49" s="14">
        <f>SUM(H49+I49+K49+J49)</f>
        <v>220000</v>
      </c>
      <c r="H49" s="182"/>
      <c r="I49" s="16">
        <v>220000</v>
      </c>
      <c r="J49" s="40"/>
      <c r="K49" s="41"/>
    </row>
    <row r="50" spans="1:11" ht="18" customHeight="1">
      <c r="A50" s="49">
        <v>36</v>
      </c>
      <c r="B50" s="42"/>
      <c r="C50" s="31"/>
      <c r="D50" s="58" t="s">
        <v>394</v>
      </c>
      <c r="E50" s="12" t="s">
        <v>12</v>
      </c>
      <c r="F50" s="149">
        <v>2007</v>
      </c>
      <c r="G50" s="14">
        <f>SUM(H50+I50+K50+J50)</f>
        <v>85000</v>
      </c>
      <c r="H50" s="182"/>
      <c r="I50" s="16">
        <v>85000</v>
      </c>
      <c r="J50" s="40"/>
      <c r="K50" s="41"/>
    </row>
    <row r="51" spans="1:11" ht="21" customHeight="1">
      <c r="A51" s="49"/>
      <c r="B51" s="42"/>
      <c r="C51" s="31"/>
      <c r="D51" s="152" t="s">
        <v>18</v>
      </c>
      <c r="E51" s="262"/>
      <c r="F51" s="153"/>
      <c r="G51" s="154">
        <f>SUM(G52:G54)</f>
        <v>122500</v>
      </c>
      <c r="H51" s="154">
        <f>SUM(H52:H54)</f>
        <v>0</v>
      </c>
      <c r="I51" s="154">
        <f>SUM(I52:I54)</f>
        <v>122500</v>
      </c>
      <c r="J51" s="180">
        <f>SUM(J52:J54)</f>
        <v>0</v>
      </c>
      <c r="K51" s="183">
        <f>SUM(K52:K54)</f>
        <v>0</v>
      </c>
    </row>
    <row r="52" spans="1:11" ht="18.75" customHeight="1">
      <c r="A52" s="10">
        <v>37</v>
      </c>
      <c r="B52" s="39"/>
      <c r="C52" s="12"/>
      <c r="D52" s="13" t="s">
        <v>56</v>
      </c>
      <c r="E52" s="12" t="s">
        <v>57</v>
      </c>
      <c r="F52" s="156">
        <v>2007</v>
      </c>
      <c r="G52" s="14">
        <f aca="true" t="shared" si="2" ref="G52:G59">SUM(H52+I52+K52+J52)</f>
        <v>63500</v>
      </c>
      <c r="H52" s="185"/>
      <c r="I52" s="16">
        <v>63500</v>
      </c>
      <c r="J52" s="55"/>
      <c r="K52" s="56"/>
    </row>
    <row r="53" spans="1:11" ht="16.5" customHeight="1">
      <c r="A53" s="10">
        <v>38</v>
      </c>
      <c r="B53" s="39"/>
      <c r="C53" s="12"/>
      <c r="D53" s="13" t="s">
        <v>58</v>
      </c>
      <c r="E53" s="12" t="s">
        <v>59</v>
      </c>
      <c r="F53" s="156">
        <v>2007</v>
      </c>
      <c r="G53" s="14">
        <f t="shared" si="2"/>
        <v>49000</v>
      </c>
      <c r="H53" s="185"/>
      <c r="I53" s="16">
        <v>49000</v>
      </c>
      <c r="J53" s="55"/>
      <c r="K53" s="56"/>
    </row>
    <row r="54" spans="1:11" ht="21" customHeight="1">
      <c r="A54" s="10">
        <v>39</v>
      </c>
      <c r="B54" s="39"/>
      <c r="C54" s="12"/>
      <c r="D54" s="13" t="s">
        <v>60</v>
      </c>
      <c r="E54" s="12" t="s">
        <v>60</v>
      </c>
      <c r="F54" s="156">
        <v>2007</v>
      </c>
      <c r="G54" s="14">
        <f t="shared" si="2"/>
        <v>10000</v>
      </c>
      <c r="H54" s="185"/>
      <c r="I54" s="16">
        <v>10000</v>
      </c>
      <c r="J54" s="55"/>
      <c r="K54" s="56"/>
    </row>
    <row r="55" spans="1:11" ht="17.25" customHeight="1">
      <c r="A55" s="10"/>
      <c r="B55" s="39"/>
      <c r="C55" s="12"/>
      <c r="D55" s="52" t="s">
        <v>198</v>
      </c>
      <c r="E55" s="12"/>
      <c r="F55" s="156"/>
      <c r="G55" s="54">
        <f t="shared" si="2"/>
        <v>105000</v>
      </c>
      <c r="H55" s="185"/>
      <c r="I55" s="408">
        <f>SUM(I56:I57)</f>
        <v>105000</v>
      </c>
      <c r="J55" s="294"/>
      <c r="K55" s="56"/>
    </row>
    <row r="56" spans="1:11" ht="17.25" customHeight="1">
      <c r="A56" s="49">
        <v>40</v>
      </c>
      <c r="B56" s="42"/>
      <c r="C56" s="31"/>
      <c r="D56" s="58" t="s">
        <v>199</v>
      </c>
      <c r="E56" s="31" t="s">
        <v>12</v>
      </c>
      <c r="F56" s="153">
        <v>2007</v>
      </c>
      <c r="G56" s="14">
        <f t="shared" si="2"/>
        <v>20000</v>
      </c>
      <c r="H56" s="184"/>
      <c r="I56" s="16">
        <v>20000</v>
      </c>
      <c r="J56" s="294"/>
      <c r="K56" s="56"/>
    </row>
    <row r="57" spans="1:11" ht="21.75" customHeight="1">
      <c r="A57" s="49">
        <v>41</v>
      </c>
      <c r="B57" s="42"/>
      <c r="C57" s="31"/>
      <c r="D57" s="58" t="s">
        <v>200</v>
      </c>
      <c r="E57" s="31" t="s">
        <v>12</v>
      </c>
      <c r="F57" s="153">
        <v>2007</v>
      </c>
      <c r="G57" s="14">
        <f t="shared" si="2"/>
        <v>85000</v>
      </c>
      <c r="H57" s="184"/>
      <c r="I57" s="16">
        <v>85000</v>
      </c>
      <c r="J57" s="294"/>
      <c r="K57" s="56"/>
    </row>
    <row r="58" spans="1:11" ht="17.25" customHeight="1">
      <c r="A58" s="49"/>
      <c r="B58" s="42"/>
      <c r="C58" s="31"/>
      <c r="D58" s="152" t="s">
        <v>275</v>
      </c>
      <c r="E58" s="31"/>
      <c r="F58" s="153"/>
      <c r="G58" s="180">
        <f t="shared" si="2"/>
        <v>90000</v>
      </c>
      <c r="H58" s="409"/>
      <c r="I58" s="410">
        <f>SUM(I59)</f>
        <v>90000</v>
      </c>
      <c r="J58" s="294"/>
      <c r="K58" s="56"/>
    </row>
    <row r="59" spans="1:11" ht="24.75" customHeight="1" thickBot="1">
      <c r="A59" s="450">
        <v>42</v>
      </c>
      <c r="B59" s="457"/>
      <c r="C59" s="452"/>
      <c r="D59" s="453" t="s">
        <v>282</v>
      </c>
      <c r="E59" s="452" t="s">
        <v>281</v>
      </c>
      <c r="F59" s="466">
        <v>2007</v>
      </c>
      <c r="G59" s="456">
        <f t="shared" si="2"/>
        <v>90000</v>
      </c>
      <c r="H59" s="467"/>
      <c r="I59" s="436">
        <v>90000</v>
      </c>
      <c r="J59" s="468"/>
      <c r="K59" s="469"/>
    </row>
    <row r="60" spans="1:11" ht="20.25" customHeight="1" thickBot="1">
      <c r="A60" s="17"/>
      <c r="B60" s="59">
        <v>710</v>
      </c>
      <c r="C60" s="59"/>
      <c r="D60" s="60" t="s">
        <v>19</v>
      </c>
      <c r="E60" s="59"/>
      <c r="F60" s="59"/>
      <c r="G60" s="172">
        <f>SUM(G61)</f>
        <v>7000</v>
      </c>
      <c r="H60" s="201"/>
      <c r="I60" s="20">
        <f>SUM(I61)</f>
        <v>7000</v>
      </c>
      <c r="J60" s="196"/>
      <c r="K60" s="62">
        <f>SUM(K61)</f>
        <v>0</v>
      </c>
    </row>
    <row r="61" spans="1:11" ht="17.25" customHeight="1" thickBot="1">
      <c r="A61" s="415">
        <v>43</v>
      </c>
      <c r="B61" s="416"/>
      <c r="C61" s="348">
        <v>71015</v>
      </c>
      <c r="D61" s="417" t="s">
        <v>20</v>
      </c>
      <c r="E61" s="348" t="s">
        <v>21</v>
      </c>
      <c r="F61" s="348">
        <v>2007</v>
      </c>
      <c r="G61" s="405">
        <f>H61+I61+K61</f>
        <v>7000</v>
      </c>
      <c r="H61" s="418"/>
      <c r="I61" s="419">
        <v>7000</v>
      </c>
      <c r="J61" s="420"/>
      <c r="K61" s="421"/>
    </row>
    <row r="62" spans="1:11" ht="18" customHeight="1" thickBot="1">
      <c r="A62" s="17"/>
      <c r="B62" s="63">
        <v>750</v>
      </c>
      <c r="C62" s="59"/>
      <c r="D62" s="60" t="s">
        <v>22</v>
      </c>
      <c r="E62" s="59"/>
      <c r="F62" s="59"/>
      <c r="G62" s="172">
        <f>H62+I62+K62+J62</f>
        <v>7364472</v>
      </c>
      <c r="H62" s="19">
        <f>SUM(H63:H66)</f>
        <v>72224</v>
      </c>
      <c r="I62" s="20">
        <f>SUM(I63:I66)</f>
        <v>74472</v>
      </c>
      <c r="J62" s="19">
        <f>SUM(J63:J66)</f>
        <v>7217776</v>
      </c>
      <c r="K62" s="62">
        <f>SUM(K63:K66)</f>
        <v>0</v>
      </c>
    </row>
    <row r="63" spans="1:11" ht="37.5" customHeight="1">
      <c r="A63" s="10">
        <v>44</v>
      </c>
      <c r="B63" s="11"/>
      <c r="C63" s="12">
        <v>75020</v>
      </c>
      <c r="D63" s="13" t="s">
        <v>61</v>
      </c>
      <c r="E63" s="376"/>
      <c r="F63" s="12" t="s">
        <v>62</v>
      </c>
      <c r="G63" s="14">
        <f>H63+I63+K63+J63</f>
        <v>7320000</v>
      </c>
      <c r="H63" s="57">
        <v>72224</v>
      </c>
      <c r="I63" s="16">
        <v>30000</v>
      </c>
      <c r="J63" s="188">
        <v>7217776</v>
      </c>
      <c r="K63" s="189"/>
    </row>
    <row r="64" spans="1:11" ht="14.25" customHeight="1">
      <c r="A64" s="431">
        <v>45</v>
      </c>
      <c r="B64" s="432"/>
      <c r="C64" s="433"/>
      <c r="D64" s="434" t="s">
        <v>201</v>
      </c>
      <c r="E64" s="470" t="s">
        <v>12</v>
      </c>
      <c r="F64" s="433">
        <v>2007</v>
      </c>
      <c r="G64" s="456">
        <f>H64+I64+K64+J64</f>
        <v>8000</v>
      </c>
      <c r="H64" s="437"/>
      <c r="I64" s="436">
        <v>8000</v>
      </c>
      <c r="J64" s="471"/>
      <c r="K64" s="472"/>
    </row>
    <row r="65" spans="1:11" ht="15" customHeight="1">
      <c r="A65" s="431">
        <v>46</v>
      </c>
      <c r="B65" s="432"/>
      <c r="C65" s="433"/>
      <c r="D65" s="434" t="s">
        <v>346</v>
      </c>
      <c r="E65" s="470"/>
      <c r="F65" s="433">
        <v>2007</v>
      </c>
      <c r="G65" s="456">
        <f>H65+I65+K65+J65</f>
        <v>25500</v>
      </c>
      <c r="H65" s="437"/>
      <c r="I65" s="436">
        <v>25500</v>
      </c>
      <c r="J65" s="471"/>
      <c r="K65" s="472"/>
    </row>
    <row r="66" spans="1:11" ht="14.25" customHeight="1" thickBot="1">
      <c r="A66" s="50">
        <v>47</v>
      </c>
      <c r="B66" s="66"/>
      <c r="C66" s="44">
        <v>75020</v>
      </c>
      <c r="D66" s="43" t="s">
        <v>63</v>
      </c>
      <c r="E66" s="406"/>
      <c r="F66" s="44">
        <v>2007</v>
      </c>
      <c r="G66" s="46">
        <f>H66+I66+K66</f>
        <v>10972</v>
      </c>
      <c r="H66" s="45"/>
      <c r="I66" s="48">
        <v>10972</v>
      </c>
      <c r="J66" s="190"/>
      <c r="K66" s="191"/>
    </row>
    <row r="67" spans="1:11" ht="20.25" customHeight="1" thickBot="1">
      <c r="A67" s="17"/>
      <c r="B67" s="63">
        <v>754</v>
      </c>
      <c r="C67" s="18"/>
      <c r="D67" s="61" t="s">
        <v>216</v>
      </c>
      <c r="E67" s="18"/>
      <c r="F67" s="18"/>
      <c r="G67" s="172">
        <f aca="true" t="shared" si="3" ref="G67:G73">H67+I67+K67+J67</f>
        <v>30000</v>
      </c>
      <c r="H67" s="19"/>
      <c r="I67" s="20">
        <f>SUM(I68)</f>
        <v>30000</v>
      </c>
      <c r="J67" s="297">
        <f>SUM(J68)</f>
        <v>0</v>
      </c>
      <c r="K67" s="298"/>
    </row>
    <row r="68" spans="1:11" ht="17.25" customHeight="1" thickBot="1">
      <c r="A68" s="438">
        <v>48</v>
      </c>
      <c r="B68" s="439"/>
      <c r="C68" s="440">
        <v>75411</v>
      </c>
      <c r="D68" s="441" t="s">
        <v>250</v>
      </c>
      <c r="E68" s="440" t="s">
        <v>251</v>
      </c>
      <c r="F68" s="440">
        <v>2007</v>
      </c>
      <c r="G68" s="456">
        <f t="shared" si="3"/>
        <v>30000</v>
      </c>
      <c r="H68" s="443"/>
      <c r="I68" s="436">
        <v>30000</v>
      </c>
      <c r="J68" s="473"/>
      <c r="K68" s="474"/>
    </row>
    <row r="69" spans="1:11" ht="21.75" customHeight="1" thickBot="1">
      <c r="A69" s="17"/>
      <c r="B69" s="59">
        <v>801</v>
      </c>
      <c r="C69" s="18"/>
      <c r="D69" s="60" t="s">
        <v>23</v>
      </c>
      <c r="E69" s="59"/>
      <c r="F69" s="59"/>
      <c r="G69" s="172">
        <f t="shared" si="3"/>
        <v>1050000</v>
      </c>
      <c r="H69" s="19">
        <f>SUM(H70:H71)</f>
        <v>0</v>
      </c>
      <c r="I69" s="20">
        <f>SUM(I70:I71)</f>
        <v>80000</v>
      </c>
      <c r="J69" s="19">
        <f>SUM(J70:J71)</f>
        <v>600000</v>
      </c>
      <c r="K69" s="62">
        <f>SUM(K70:K71)</f>
        <v>370000</v>
      </c>
    </row>
    <row r="70" spans="1:11" ht="22.5" customHeight="1">
      <c r="A70" s="21">
        <v>49</v>
      </c>
      <c r="B70" s="22"/>
      <c r="C70" s="23">
        <v>80130</v>
      </c>
      <c r="D70" s="95" t="s">
        <v>64</v>
      </c>
      <c r="E70" s="23" t="s">
        <v>65</v>
      </c>
      <c r="F70" s="23" t="s">
        <v>66</v>
      </c>
      <c r="G70" s="14">
        <f t="shared" si="3"/>
        <v>450000</v>
      </c>
      <c r="H70" s="192"/>
      <c r="I70" s="70">
        <v>40000</v>
      </c>
      <c r="J70" s="193">
        <v>300000</v>
      </c>
      <c r="K70" s="194">
        <v>110000</v>
      </c>
    </row>
    <row r="71" spans="1:11" ht="25.5" customHeight="1" thickBot="1">
      <c r="A71" s="10">
        <v>50</v>
      </c>
      <c r="B71" s="39"/>
      <c r="C71" s="12">
        <v>80120</v>
      </c>
      <c r="D71" s="13" t="s">
        <v>67</v>
      </c>
      <c r="E71" s="12" t="s">
        <v>43</v>
      </c>
      <c r="F71" s="12" t="s">
        <v>53</v>
      </c>
      <c r="G71" s="14">
        <f t="shared" si="3"/>
        <v>600000</v>
      </c>
      <c r="H71" s="179"/>
      <c r="I71" s="16">
        <v>40000</v>
      </c>
      <c r="J71" s="176">
        <v>300000</v>
      </c>
      <c r="K71" s="189">
        <v>260000</v>
      </c>
    </row>
    <row r="72" spans="1:11" ht="19.5" customHeight="1" thickBot="1">
      <c r="A72" s="17"/>
      <c r="B72" s="63">
        <v>851</v>
      </c>
      <c r="C72" s="18"/>
      <c r="D72" s="60" t="s">
        <v>24</v>
      </c>
      <c r="E72" s="59"/>
      <c r="F72" s="59"/>
      <c r="G72" s="172">
        <f t="shared" si="3"/>
        <v>150000</v>
      </c>
      <c r="H72" s="195"/>
      <c r="I72" s="20">
        <f>I73</f>
        <v>150000</v>
      </c>
      <c r="J72" s="196"/>
      <c r="K72" s="197"/>
    </row>
    <row r="73" spans="1:11" ht="39" customHeight="1" thickBot="1">
      <c r="A73" s="29">
        <v>51</v>
      </c>
      <c r="B73" s="30"/>
      <c r="C73" s="65">
        <v>85111</v>
      </c>
      <c r="D73" s="32" t="s">
        <v>68</v>
      </c>
      <c r="E73" s="65" t="s">
        <v>25</v>
      </c>
      <c r="F73" s="65">
        <v>2007</v>
      </c>
      <c r="G73" s="34">
        <f t="shared" si="3"/>
        <v>150000</v>
      </c>
      <c r="H73" s="174"/>
      <c r="I73" s="134">
        <v>150000</v>
      </c>
      <c r="J73" s="199"/>
      <c r="K73" s="200"/>
    </row>
    <row r="74" spans="1:11" ht="18" customHeight="1" thickBot="1">
      <c r="A74" s="17"/>
      <c r="B74" s="63">
        <v>852</v>
      </c>
      <c r="C74" s="18"/>
      <c r="D74" s="60" t="s">
        <v>26</v>
      </c>
      <c r="E74" s="18"/>
      <c r="F74" s="68"/>
      <c r="G74" s="172">
        <f>H74+I74+K74</f>
        <v>60000</v>
      </c>
      <c r="H74" s="201">
        <f>SUM(H75:H75)</f>
        <v>0</v>
      </c>
      <c r="I74" s="20">
        <f>SUM(I75:I76)</f>
        <v>60000</v>
      </c>
      <c r="J74" s="202"/>
      <c r="K74" s="197">
        <f>K75</f>
        <v>0</v>
      </c>
    </row>
    <row r="75" spans="1:11" ht="21" customHeight="1">
      <c r="A75" s="21">
        <v>52</v>
      </c>
      <c r="B75" s="22"/>
      <c r="C75" s="23">
        <v>85202</v>
      </c>
      <c r="D75" s="95" t="s">
        <v>69</v>
      </c>
      <c r="E75" s="422" t="s">
        <v>395</v>
      </c>
      <c r="F75" s="131">
        <v>2007</v>
      </c>
      <c r="G75" s="203">
        <f>H75+I75+K75</f>
        <v>10000</v>
      </c>
      <c r="H75" s="204"/>
      <c r="I75" s="70">
        <v>10000</v>
      </c>
      <c r="J75" s="205"/>
      <c r="K75" s="194"/>
    </row>
    <row r="76" spans="1:11" ht="21" customHeight="1">
      <c r="A76" s="445">
        <v>53</v>
      </c>
      <c r="B76" s="446"/>
      <c r="C76" s="435"/>
      <c r="D76" s="447" t="s">
        <v>253</v>
      </c>
      <c r="E76" s="475"/>
      <c r="F76" s="476"/>
      <c r="G76" s="456">
        <f>H76+I76+K76</f>
        <v>50000</v>
      </c>
      <c r="H76" s="477"/>
      <c r="I76" s="436">
        <v>50000</v>
      </c>
      <c r="J76" s="478"/>
      <c r="K76" s="479"/>
    </row>
    <row r="77" spans="1:11" ht="21" customHeight="1" thickBot="1">
      <c r="A77" s="71"/>
      <c r="B77" s="72">
        <v>853</v>
      </c>
      <c r="C77" s="78"/>
      <c r="D77" s="79" t="s">
        <v>27</v>
      </c>
      <c r="E77" s="78"/>
      <c r="F77" s="78"/>
      <c r="G77" s="206">
        <f>SUM(G78:G80)</f>
        <v>50000</v>
      </c>
      <c r="H77" s="80">
        <f>SUM(H78:H80)</f>
        <v>0</v>
      </c>
      <c r="I77" s="80">
        <f>SUM(I78:I80)</f>
        <v>50000</v>
      </c>
      <c r="J77" s="207"/>
      <c r="K77" s="81">
        <f>SUM(K78:K80)</f>
        <v>0</v>
      </c>
    </row>
    <row r="78" spans="1:11" ht="18.75" customHeight="1">
      <c r="A78" s="21">
        <v>54</v>
      </c>
      <c r="B78" s="22"/>
      <c r="C78" s="23">
        <v>85333</v>
      </c>
      <c r="D78" s="58" t="s">
        <v>70</v>
      </c>
      <c r="E78" s="515" t="s">
        <v>28</v>
      </c>
      <c r="F78" s="516">
        <v>2007</v>
      </c>
      <c r="G78" s="34">
        <f>H78+I78+K78</f>
        <v>11500</v>
      </c>
      <c r="H78" s="182"/>
      <c r="I78" s="35">
        <v>11500</v>
      </c>
      <c r="J78" s="208"/>
      <c r="K78" s="83"/>
    </row>
    <row r="79" spans="1:11" ht="14.25" customHeight="1">
      <c r="A79" s="10">
        <v>55</v>
      </c>
      <c r="B79" s="39"/>
      <c r="C79" s="12"/>
      <c r="D79" s="13" t="s">
        <v>71</v>
      </c>
      <c r="E79" s="515"/>
      <c r="F79" s="517"/>
      <c r="G79" s="34">
        <f>H79+I79+K79</f>
        <v>5000</v>
      </c>
      <c r="H79" s="40"/>
      <c r="I79" s="35">
        <v>5000</v>
      </c>
      <c r="J79" s="40"/>
      <c r="K79" s="41"/>
    </row>
    <row r="80" spans="1:11" ht="15.75" customHeight="1" thickBot="1">
      <c r="A80" s="71">
        <v>56</v>
      </c>
      <c r="B80" s="72"/>
      <c r="C80" s="73"/>
      <c r="D80" s="74" t="s">
        <v>72</v>
      </c>
      <c r="E80" s="515"/>
      <c r="F80" s="523"/>
      <c r="G80" s="34">
        <f>H80+I80+K80</f>
        <v>33500</v>
      </c>
      <c r="H80" s="174"/>
      <c r="I80" s="134">
        <v>33500</v>
      </c>
      <c r="J80" s="175"/>
      <c r="K80" s="38"/>
    </row>
    <row r="81" spans="1:11" ht="12" customHeight="1" thickBot="1">
      <c r="A81" s="17"/>
      <c r="B81" s="59">
        <v>854</v>
      </c>
      <c r="C81" s="18"/>
      <c r="D81" s="61" t="s">
        <v>29</v>
      </c>
      <c r="E81" s="18"/>
      <c r="F81" s="18"/>
      <c r="G81" s="172">
        <f>H81+I81+K81+J81</f>
        <v>4150262</v>
      </c>
      <c r="H81" s="195">
        <f>SUM(H82)</f>
        <v>0</v>
      </c>
      <c r="I81" s="20">
        <f>SUM(I82:I84)</f>
        <v>120126</v>
      </c>
      <c r="J81" s="19">
        <f>SUM(J82:J84)</f>
        <v>2050000</v>
      </c>
      <c r="K81" s="62">
        <f>SUM(K82:K84)</f>
        <v>1980136</v>
      </c>
    </row>
    <row r="82" spans="1:11" ht="30" customHeight="1">
      <c r="A82" s="21">
        <v>57</v>
      </c>
      <c r="B82" s="136"/>
      <c r="C82" s="23">
        <v>85403</v>
      </c>
      <c r="D82" s="32" t="s">
        <v>73</v>
      </c>
      <c r="E82" s="23" t="s">
        <v>30</v>
      </c>
      <c r="F82" s="65" t="s">
        <v>53</v>
      </c>
      <c r="G82" s="203">
        <f>H82+I82+K82+J82</f>
        <v>3540136</v>
      </c>
      <c r="H82" s="192"/>
      <c r="I82" s="70">
        <v>60000</v>
      </c>
      <c r="J82" s="193">
        <v>1700000</v>
      </c>
      <c r="K82" s="277">
        <v>1780136</v>
      </c>
    </row>
    <row r="83" spans="1:11" ht="17.25" customHeight="1">
      <c r="A83" s="49">
        <v>58</v>
      </c>
      <c r="B83" s="275"/>
      <c r="C83" s="12">
        <v>85410</v>
      </c>
      <c r="D83" s="13" t="s">
        <v>196</v>
      </c>
      <c r="E83" s="522" t="s">
        <v>197</v>
      </c>
      <c r="F83" s="12">
        <v>2007</v>
      </c>
      <c r="G83" s="14">
        <f>H83+I83+K83+J83</f>
        <v>10126</v>
      </c>
      <c r="H83" s="179"/>
      <c r="I83" s="16">
        <v>10126</v>
      </c>
      <c r="J83" s="176"/>
      <c r="K83" s="41"/>
    </row>
    <row r="84" spans="1:11" ht="19.5" customHeight="1" thickBot="1">
      <c r="A84" s="50">
        <v>59</v>
      </c>
      <c r="B84" s="299"/>
      <c r="C84" s="44">
        <v>85410</v>
      </c>
      <c r="D84" s="43" t="s">
        <v>74</v>
      </c>
      <c r="E84" s="523"/>
      <c r="F84" s="44" t="s">
        <v>75</v>
      </c>
      <c r="G84" s="46">
        <f>H84+I84+K84+J84</f>
        <v>600000</v>
      </c>
      <c r="H84" s="177"/>
      <c r="I84" s="48">
        <v>50000</v>
      </c>
      <c r="J84" s="178">
        <v>350000</v>
      </c>
      <c r="K84" s="47">
        <v>200000</v>
      </c>
    </row>
    <row r="85" spans="1:11" ht="21" customHeight="1" thickBot="1">
      <c r="A85" s="411"/>
      <c r="B85" s="59">
        <v>921</v>
      </c>
      <c r="C85" s="18"/>
      <c r="D85" s="60" t="s">
        <v>141</v>
      </c>
      <c r="E85" s="59"/>
      <c r="F85" s="59"/>
      <c r="G85" s="172">
        <f>H85+I85+K85+J85</f>
        <v>7600</v>
      </c>
      <c r="H85" s="412"/>
      <c r="I85" s="20">
        <f>SUM(I86)</f>
        <v>7600</v>
      </c>
      <c r="J85" s="297">
        <f>SUM(J86)</f>
        <v>0</v>
      </c>
      <c r="K85" s="300">
        <f>SUM(K86)</f>
        <v>0</v>
      </c>
    </row>
    <row r="86" spans="1:11" ht="21" customHeight="1">
      <c r="A86" s="480">
        <v>60</v>
      </c>
      <c r="B86" s="451"/>
      <c r="C86" s="452">
        <v>92195</v>
      </c>
      <c r="D86" s="453" t="s">
        <v>254</v>
      </c>
      <c r="E86" s="452" t="s">
        <v>12</v>
      </c>
      <c r="F86" s="452">
        <v>2007</v>
      </c>
      <c r="G86" s="481">
        <f>SUM(H86:K86)</f>
        <v>7600</v>
      </c>
      <c r="H86" s="482"/>
      <c r="I86" s="442">
        <v>7600</v>
      </c>
      <c r="J86" s="483"/>
      <c r="K86" s="484"/>
    </row>
    <row r="87" spans="1:11" ht="15.75" customHeight="1" thickBot="1">
      <c r="A87" s="536" t="s">
        <v>31</v>
      </c>
      <c r="B87" s="537"/>
      <c r="C87" s="537"/>
      <c r="D87" s="537"/>
      <c r="E87" s="537"/>
      <c r="F87" s="538"/>
      <c r="G87" s="84">
        <f>G11+G60+G62+G69+G74+G77+G81+G72+G85+G67</f>
        <v>27761631</v>
      </c>
      <c r="H87" s="84">
        <f>H11+H60+H62+H69+H74+H77+H81+H72+H85+H67</f>
        <v>791859</v>
      </c>
      <c r="I87" s="84">
        <f>I11+I60+I62+I69+I74+I77+I81+I72+I85+I67</f>
        <v>6352475</v>
      </c>
      <c r="J87" s="84">
        <f>J11+J60+J62+J69+J74+J77+J81+J72+J85+J67</f>
        <v>12108601</v>
      </c>
      <c r="K87" s="85">
        <f>K11+K60+K62+K69+K74+K77+K81+K72+K85+K67</f>
        <v>8508696</v>
      </c>
    </row>
    <row r="88" ht="10.5" thickTop="1"/>
    <row r="89" spans="1:8" ht="9.75">
      <c r="A89" s="521"/>
      <c r="B89" s="521"/>
      <c r="C89" s="521"/>
      <c r="D89" s="521"/>
      <c r="E89" s="521"/>
      <c r="F89" s="90"/>
      <c r="G89" s="210"/>
      <c r="H89" s="90"/>
    </row>
    <row r="90" spans="1:11" ht="9.75">
      <c r="A90" s="519"/>
      <c r="B90" s="519"/>
      <c r="C90" s="519"/>
      <c r="D90" s="519"/>
      <c r="E90" s="519"/>
      <c r="F90" s="519"/>
      <c r="G90" s="519"/>
      <c r="H90" s="519"/>
      <c r="I90" s="519"/>
      <c r="J90" s="519"/>
      <c r="K90" s="519"/>
    </row>
    <row r="91" spans="1:11" ht="19.5" customHeight="1">
      <c r="A91" s="520"/>
      <c r="B91" s="520"/>
      <c r="C91" s="520"/>
      <c r="D91" s="520"/>
      <c r="E91" s="520"/>
      <c r="F91" s="520"/>
      <c r="G91" s="520"/>
      <c r="H91" s="520"/>
      <c r="I91" s="520"/>
      <c r="J91" s="520"/>
      <c r="K91" s="520"/>
    </row>
    <row r="92" spans="1:8" ht="9.75">
      <c r="A92" s="521"/>
      <c r="B92" s="521"/>
      <c r="C92" s="521"/>
      <c r="D92" s="521"/>
      <c r="E92" s="521"/>
      <c r="F92" s="521"/>
      <c r="G92" s="521"/>
      <c r="H92" s="90"/>
    </row>
    <row r="93" spans="1:8" ht="9.75">
      <c r="A93" s="91"/>
      <c r="B93" s="92"/>
      <c r="C93" s="92"/>
      <c r="D93" s="89"/>
      <c r="E93" s="264"/>
      <c r="F93" s="92"/>
      <c r="G93" s="210"/>
      <c r="H93" s="90"/>
    </row>
    <row r="94" spans="1:8" ht="9.75">
      <c r="A94" s="521"/>
      <c r="B94" s="521"/>
      <c r="C94" s="521"/>
      <c r="D94" s="521"/>
      <c r="E94" s="264"/>
      <c r="F94" s="90"/>
      <c r="G94" s="210"/>
      <c r="H94" s="90"/>
    </row>
    <row r="95" spans="1:8" ht="9.75">
      <c r="A95" s="518"/>
      <c r="B95" s="518"/>
      <c r="C95" s="518"/>
      <c r="D95" s="518"/>
      <c r="E95" s="518"/>
      <c r="F95" s="90"/>
      <c r="G95" s="210"/>
      <c r="H95" s="90"/>
    </row>
    <row r="96" spans="1:8" ht="9.75">
      <c r="A96" s="518"/>
      <c r="B96" s="518"/>
      <c r="C96" s="518"/>
      <c r="D96" s="518"/>
      <c r="E96" s="518"/>
      <c r="F96" s="90"/>
      <c r="G96" s="210"/>
      <c r="H96" s="90"/>
    </row>
    <row r="97" spans="1:8" ht="9.75">
      <c r="A97" s="521"/>
      <c r="B97" s="521"/>
      <c r="C97" s="521"/>
      <c r="D97" s="521"/>
      <c r="E97" s="521"/>
      <c r="F97" s="90"/>
      <c r="G97" s="210"/>
      <c r="H97" s="90"/>
    </row>
    <row r="98" spans="1:8" ht="9.75">
      <c r="A98" s="518"/>
      <c r="B98" s="518"/>
      <c r="C98" s="518"/>
      <c r="D98" s="518"/>
      <c r="E98" s="264"/>
      <c r="F98" s="90"/>
      <c r="G98" s="210"/>
      <c r="H98" s="90"/>
    </row>
    <row r="99" spans="1:8" ht="9.75">
      <c r="A99" s="521"/>
      <c r="B99" s="521"/>
      <c r="C99" s="521"/>
      <c r="D99" s="521"/>
      <c r="E99" s="521"/>
      <c r="F99" s="90"/>
      <c r="G99" s="210"/>
      <c r="H99" s="90"/>
    </row>
  </sheetData>
  <mergeCells count="31">
    <mergeCell ref="H1:K1"/>
    <mergeCell ref="H3:K3"/>
    <mergeCell ref="E78:E80"/>
    <mergeCell ref="F78:F80"/>
    <mergeCell ref="H7:H10"/>
    <mergeCell ref="E7:E10"/>
    <mergeCell ref="F7:F10"/>
    <mergeCell ref="G7:G10"/>
    <mergeCell ref="H2:K2"/>
    <mergeCell ref="H4:K4"/>
    <mergeCell ref="A7:A10"/>
    <mergeCell ref="B7:B10"/>
    <mergeCell ref="C7:C10"/>
    <mergeCell ref="D7:D10"/>
    <mergeCell ref="A99:E99"/>
    <mergeCell ref="E83:E84"/>
    <mergeCell ref="A6:K6"/>
    <mergeCell ref="I7:K7"/>
    <mergeCell ref="I8:I10"/>
    <mergeCell ref="J8:J10"/>
    <mergeCell ref="K8:K10"/>
    <mergeCell ref="A87:F87"/>
    <mergeCell ref="A89:E89"/>
    <mergeCell ref="A97:E97"/>
    <mergeCell ref="A98:D98"/>
    <mergeCell ref="A90:K90"/>
    <mergeCell ref="A91:K91"/>
    <mergeCell ref="A96:E96"/>
    <mergeCell ref="A92:G92"/>
    <mergeCell ref="A94:D94"/>
    <mergeCell ref="A95:E9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7">
      <selection activeCell="I27" sqref="I27"/>
    </sheetView>
  </sheetViews>
  <sheetFormatPr defaultColWidth="9.140625" defaultRowHeight="12.75"/>
  <cols>
    <col min="1" max="1" width="3.57421875" style="86" customWidth="1"/>
    <col min="2" max="2" width="3.57421875" style="7" customWidth="1"/>
    <col min="3" max="3" width="5.57421875" style="7" customWidth="1"/>
    <col min="4" max="4" width="41.28125" style="87" customWidth="1"/>
    <col min="5" max="5" width="13.28125" style="263" customWidth="1"/>
    <col min="6" max="6" width="9.8515625" style="7" customWidth="1"/>
    <col min="7" max="7" width="7.8515625" style="7" customWidth="1"/>
    <col min="8" max="11" width="9.28125" style="88" customWidth="1"/>
    <col min="12" max="12" width="8.421875" style="88" customWidth="1"/>
    <col min="13" max="13" width="9.421875" style="7" customWidth="1"/>
    <col min="14" max="16384" width="9.140625" style="7" customWidth="1"/>
  </cols>
  <sheetData>
    <row r="1" spans="1:13" ht="10.5" customHeight="1">
      <c r="A1" s="1"/>
      <c r="B1" s="2"/>
      <c r="C1" s="3"/>
      <c r="D1" s="4"/>
      <c r="E1" s="2"/>
      <c r="F1" s="6"/>
      <c r="G1" s="396"/>
      <c r="H1" s="396"/>
      <c r="I1" s="396"/>
      <c r="J1" s="396" t="s">
        <v>42</v>
      </c>
      <c r="K1" s="396"/>
      <c r="L1" s="396"/>
      <c r="M1" s="396"/>
    </row>
    <row r="2" spans="1:13" ht="10.5">
      <c r="A2" s="1"/>
      <c r="B2" s="2"/>
      <c r="C2" s="3"/>
      <c r="D2" s="4"/>
      <c r="E2" s="507"/>
      <c r="F2" s="507"/>
      <c r="G2" s="413"/>
      <c r="H2" s="413"/>
      <c r="I2" s="413"/>
      <c r="J2" s="413" t="s">
        <v>414</v>
      </c>
      <c r="K2" s="413"/>
      <c r="L2" s="413"/>
      <c r="M2" s="413"/>
    </row>
    <row r="3" spans="1:13" ht="10.5">
      <c r="A3" s="1"/>
      <c r="B3" s="2"/>
      <c r="C3" s="3"/>
      <c r="D3" s="4"/>
      <c r="E3" s="507"/>
      <c r="F3" s="507"/>
      <c r="G3" s="414"/>
      <c r="H3" s="414"/>
      <c r="I3" s="414"/>
      <c r="J3" s="414" t="s">
        <v>0</v>
      </c>
      <c r="K3" s="414"/>
      <c r="L3" s="414"/>
      <c r="M3" s="414"/>
    </row>
    <row r="4" spans="1:13" ht="10.5">
      <c r="A4" s="1"/>
      <c r="B4" s="2"/>
      <c r="C4" s="3"/>
      <c r="D4" s="4"/>
      <c r="E4" s="507"/>
      <c r="F4" s="507"/>
      <c r="G4" s="414"/>
      <c r="H4" s="414"/>
      <c r="I4" s="414"/>
      <c r="J4" s="414" t="s">
        <v>416</v>
      </c>
      <c r="K4" s="414"/>
      <c r="L4" s="414"/>
      <c r="M4" s="414"/>
    </row>
    <row r="5" spans="1:13" ht="10.5">
      <c r="A5" s="1"/>
      <c r="B5" s="2"/>
      <c r="C5" s="3"/>
      <c r="D5" s="4"/>
      <c r="E5" s="8"/>
      <c r="F5" s="6"/>
      <c r="G5" s="9"/>
      <c r="H5" s="5"/>
      <c r="I5" s="5"/>
      <c r="J5" s="5"/>
      <c r="K5" s="5"/>
      <c r="L5" s="5"/>
      <c r="M5" s="9"/>
    </row>
    <row r="6" spans="1:13" ht="11.25" thickBot="1">
      <c r="A6" s="524" t="s">
        <v>193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</row>
    <row r="7" spans="1:13" ht="12.75" customHeight="1" thickTop="1">
      <c r="A7" s="539" t="s">
        <v>1</v>
      </c>
      <c r="B7" s="541" t="s">
        <v>2</v>
      </c>
      <c r="C7" s="543" t="s">
        <v>3</v>
      </c>
      <c r="D7" s="545" t="s">
        <v>4</v>
      </c>
      <c r="E7" s="543" t="s">
        <v>5</v>
      </c>
      <c r="F7" s="525" t="s">
        <v>7</v>
      </c>
      <c r="G7" s="526"/>
      <c r="H7" s="526"/>
      <c r="I7" s="526"/>
      <c r="J7" s="526"/>
      <c r="K7" s="526"/>
      <c r="L7" s="526"/>
      <c r="M7" s="526"/>
    </row>
    <row r="8" spans="1:13" ht="15" customHeight="1">
      <c r="A8" s="540"/>
      <c r="B8" s="542"/>
      <c r="C8" s="544"/>
      <c r="D8" s="546"/>
      <c r="E8" s="544"/>
      <c r="F8" s="512">
        <v>2007</v>
      </c>
      <c r="G8" s="513"/>
      <c r="H8" s="513"/>
      <c r="I8" s="513"/>
      <c r="J8" s="513"/>
      <c r="K8" s="513"/>
      <c r="L8" s="513"/>
      <c r="M8" s="514"/>
    </row>
    <row r="9" spans="1:13" ht="16.5" customHeight="1">
      <c r="A9" s="540"/>
      <c r="B9" s="542"/>
      <c r="C9" s="544"/>
      <c r="D9" s="546"/>
      <c r="E9" s="544"/>
      <c r="F9" s="494" t="s">
        <v>49</v>
      </c>
      <c r="G9" s="506" t="s">
        <v>8</v>
      </c>
      <c r="H9" s="532" t="s">
        <v>371</v>
      </c>
      <c r="I9" s="531" t="s">
        <v>370</v>
      </c>
      <c r="J9" s="531" t="s">
        <v>372</v>
      </c>
      <c r="K9" s="531" t="s">
        <v>373</v>
      </c>
      <c r="L9" s="531" t="s">
        <v>50</v>
      </c>
      <c r="M9" s="506" t="s">
        <v>9</v>
      </c>
    </row>
    <row r="10" spans="1:13" ht="14.25" customHeight="1" thickBot="1">
      <c r="A10" s="540"/>
      <c r="B10" s="542"/>
      <c r="C10" s="544"/>
      <c r="D10" s="546"/>
      <c r="E10" s="544"/>
      <c r="F10" s="495"/>
      <c r="G10" s="509"/>
      <c r="H10" s="506"/>
      <c r="I10" s="533"/>
      <c r="J10" s="533"/>
      <c r="K10" s="533"/>
      <c r="L10" s="533"/>
      <c r="M10" s="509"/>
    </row>
    <row r="11" spans="1:13" ht="14.25" customHeight="1" thickBot="1">
      <c r="A11" s="17"/>
      <c r="B11" s="169">
        <v>600</v>
      </c>
      <c r="C11" s="170">
        <v>60014</v>
      </c>
      <c r="D11" s="171" t="s">
        <v>10</v>
      </c>
      <c r="E11" s="18"/>
      <c r="F11" s="20">
        <f aca="true" t="shared" si="0" ref="F11:M11">F12+F20+F44+F50+F55+F56+F58</f>
        <v>5773277</v>
      </c>
      <c r="G11" s="20">
        <f t="shared" si="0"/>
        <v>872008</v>
      </c>
      <c r="H11" s="20">
        <f t="shared" si="0"/>
        <v>1672430</v>
      </c>
      <c r="I11" s="20">
        <f t="shared" si="0"/>
        <v>999999</v>
      </c>
      <c r="J11" s="20">
        <f t="shared" si="0"/>
        <v>14340</v>
      </c>
      <c r="K11" s="20">
        <f t="shared" si="0"/>
        <v>37500</v>
      </c>
      <c r="L11" s="20">
        <f t="shared" si="0"/>
        <v>0</v>
      </c>
      <c r="M11" s="20">
        <f t="shared" si="0"/>
        <v>2177000</v>
      </c>
    </row>
    <row r="12" spans="1:13" ht="19.5" customHeight="1">
      <c r="A12" s="21"/>
      <c r="B12" s="22"/>
      <c r="C12" s="23"/>
      <c r="D12" s="24" t="s">
        <v>11</v>
      </c>
      <c r="E12" s="25"/>
      <c r="F12" s="27">
        <f aca="true" t="shared" si="1" ref="F12:F19">SUM(G12:M12)</f>
        <v>525083</v>
      </c>
      <c r="G12" s="26">
        <f aca="true" t="shared" si="2" ref="G12:M12">SUM(G13:G19)</f>
        <v>175549</v>
      </c>
      <c r="H12" s="26">
        <f t="shared" si="2"/>
        <v>55500</v>
      </c>
      <c r="I12" s="26">
        <f t="shared" si="2"/>
        <v>0</v>
      </c>
      <c r="J12" s="26">
        <f t="shared" si="2"/>
        <v>14340</v>
      </c>
      <c r="K12" s="26">
        <f t="shared" si="2"/>
        <v>37500</v>
      </c>
      <c r="L12" s="26">
        <f t="shared" si="2"/>
        <v>0</v>
      </c>
      <c r="M12" s="26">
        <f t="shared" si="2"/>
        <v>242194</v>
      </c>
    </row>
    <row r="13" spans="1:13" ht="18.75" customHeight="1">
      <c r="A13" s="29">
        <v>1</v>
      </c>
      <c r="B13" s="30"/>
      <c r="C13" s="31"/>
      <c r="D13" s="13" t="s">
        <v>133</v>
      </c>
      <c r="E13" s="12" t="s">
        <v>12</v>
      </c>
      <c r="F13" s="35">
        <f t="shared" si="1"/>
        <v>78390</v>
      </c>
      <c r="G13" s="36">
        <v>78390</v>
      </c>
      <c r="H13" s="37"/>
      <c r="I13" s="37"/>
      <c r="J13" s="37"/>
      <c r="K13" s="37"/>
      <c r="L13" s="37"/>
      <c r="M13" s="36"/>
    </row>
    <row r="14" spans="1:13" ht="17.25" customHeight="1">
      <c r="A14" s="10">
        <v>2</v>
      </c>
      <c r="B14" s="39"/>
      <c r="C14" s="12"/>
      <c r="D14" s="32" t="s">
        <v>134</v>
      </c>
      <c r="E14" s="12" t="s">
        <v>12</v>
      </c>
      <c r="F14" s="35">
        <f t="shared" si="1"/>
        <v>89194</v>
      </c>
      <c r="G14" s="40"/>
      <c r="H14" s="14"/>
      <c r="I14" s="14"/>
      <c r="J14" s="14"/>
      <c r="K14" s="14"/>
      <c r="L14" s="14"/>
      <c r="M14" s="40">
        <v>89194</v>
      </c>
    </row>
    <row r="15" spans="1:13" ht="17.25" customHeight="1">
      <c r="A15" s="10">
        <v>3</v>
      </c>
      <c r="B15" s="42"/>
      <c r="C15" s="12"/>
      <c r="D15" s="13" t="s">
        <v>135</v>
      </c>
      <c r="E15" s="12" t="s">
        <v>12</v>
      </c>
      <c r="F15" s="35">
        <f t="shared" si="1"/>
        <v>97159</v>
      </c>
      <c r="G15" s="45">
        <v>97159</v>
      </c>
      <c r="H15" s="46"/>
      <c r="I15" s="46"/>
      <c r="J15" s="46"/>
      <c r="K15" s="46"/>
      <c r="L15" s="46"/>
      <c r="M15" s="45"/>
    </row>
    <row r="16" spans="1:13" ht="18" customHeight="1">
      <c r="A16" s="10">
        <v>4</v>
      </c>
      <c r="B16" s="42"/>
      <c r="C16" s="12"/>
      <c r="D16" s="13" t="s">
        <v>397</v>
      </c>
      <c r="E16" s="12" t="s">
        <v>12</v>
      </c>
      <c r="F16" s="35">
        <f t="shared" si="1"/>
        <v>30000</v>
      </c>
      <c r="G16" s="45"/>
      <c r="H16" s="46"/>
      <c r="I16" s="46"/>
      <c r="J16" s="46"/>
      <c r="K16" s="46"/>
      <c r="L16" s="46"/>
      <c r="M16" s="45">
        <v>30000</v>
      </c>
    </row>
    <row r="17" spans="1:13" ht="18" customHeight="1">
      <c r="A17" s="10">
        <v>5</v>
      </c>
      <c r="B17" s="42"/>
      <c r="C17" s="12"/>
      <c r="D17" s="13" t="s">
        <v>142</v>
      </c>
      <c r="E17" s="12" t="s">
        <v>12</v>
      </c>
      <c r="F17" s="35">
        <f t="shared" si="1"/>
        <v>30000</v>
      </c>
      <c r="G17" s="45"/>
      <c r="H17" s="46"/>
      <c r="I17" s="46"/>
      <c r="J17" s="46"/>
      <c r="K17" s="46"/>
      <c r="L17" s="46"/>
      <c r="M17" s="45">
        <v>30000</v>
      </c>
    </row>
    <row r="18" spans="1:13" ht="24.75" customHeight="1">
      <c r="A18" s="10">
        <v>6</v>
      </c>
      <c r="B18" s="42"/>
      <c r="C18" s="12"/>
      <c r="D18" s="13" t="s">
        <v>143</v>
      </c>
      <c r="E18" s="12" t="s">
        <v>12</v>
      </c>
      <c r="F18" s="35">
        <f t="shared" si="1"/>
        <v>125340</v>
      </c>
      <c r="G18" s="45"/>
      <c r="H18" s="46">
        <v>55500</v>
      </c>
      <c r="I18" s="46"/>
      <c r="J18" s="46">
        <v>14340</v>
      </c>
      <c r="K18" s="46"/>
      <c r="L18" s="46"/>
      <c r="M18" s="45">
        <v>55500</v>
      </c>
    </row>
    <row r="19" spans="1:13" ht="18.75" customHeight="1">
      <c r="A19" s="278">
        <v>7</v>
      </c>
      <c r="B19" s="279"/>
      <c r="C19" s="280"/>
      <c r="D19" s="281" t="s">
        <v>195</v>
      </c>
      <c r="E19" s="280" t="s">
        <v>12</v>
      </c>
      <c r="F19" s="285">
        <f t="shared" si="1"/>
        <v>75000</v>
      </c>
      <c r="G19" s="286"/>
      <c r="H19" s="287"/>
      <c r="I19" s="287"/>
      <c r="J19" s="287"/>
      <c r="K19" s="287">
        <v>37500</v>
      </c>
      <c r="L19" s="287"/>
      <c r="M19" s="286">
        <v>37500</v>
      </c>
    </row>
    <row r="20" spans="1:13" ht="15" customHeight="1">
      <c r="A20" s="10"/>
      <c r="B20" s="39"/>
      <c r="C20" s="12"/>
      <c r="D20" s="52" t="s">
        <v>15</v>
      </c>
      <c r="E20" s="53"/>
      <c r="F20" s="16">
        <f>SUM(G20:M20)</f>
        <v>4422090</v>
      </c>
      <c r="G20" s="55">
        <f aca="true" t="shared" si="3" ref="G20:M20">SUM(G21:G43)</f>
        <v>581661</v>
      </c>
      <c r="H20" s="55">
        <f t="shared" si="3"/>
        <v>1406930</v>
      </c>
      <c r="I20" s="55">
        <f t="shared" si="3"/>
        <v>999999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 t="shared" si="3"/>
        <v>1433500</v>
      </c>
    </row>
    <row r="21" spans="1:13" ht="18" customHeight="1">
      <c r="A21" s="10">
        <v>8</v>
      </c>
      <c r="B21" s="51"/>
      <c r="C21" s="12"/>
      <c r="D21" s="13" t="s">
        <v>144</v>
      </c>
      <c r="E21" s="12" t="s">
        <v>12</v>
      </c>
      <c r="F21" s="40">
        <f aca="true" t="shared" si="4" ref="F21:F43">SUM(G21:M21)</f>
        <v>147537</v>
      </c>
      <c r="G21" s="133">
        <v>27668</v>
      </c>
      <c r="H21" s="14"/>
      <c r="I21" s="14"/>
      <c r="J21" s="14"/>
      <c r="K21" s="14"/>
      <c r="L21" s="14"/>
      <c r="M21" s="40">
        <v>119869</v>
      </c>
    </row>
    <row r="22" spans="1:13" ht="23.25" customHeight="1">
      <c r="A22" s="10">
        <v>9</v>
      </c>
      <c r="B22" s="51"/>
      <c r="C22" s="12"/>
      <c r="D22" s="13" t="s">
        <v>145</v>
      </c>
      <c r="E22" s="12" t="s">
        <v>12</v>
      </c>
      <c r="F22" s="40">
        <f t="shared" si="4"/>
        <v>152960</v>
      </c>
      <c r="G22" s="133">
        <v>152960</v>
      </c>
      <c r="H22" s="14"/>
      <c r="I22" s="14"/>
      <c r="J22" s="14"/>
      <c r="K22" s="14"/>
      <c r="L22" s="14"/>
      <c r="M22" s="40"/>
    </row>
    <row r="23" spans="1:13" ht="21.75" customHeight="1">
      <c r="A23" s="10">
        <v>10</v>
      </c>
      <c r="B23" s="51"/>
      <c r="C23" s="12"/>
      <c r="D23" s="13" t="s">
        <v>146</v>
      </c>
      <c r="E23" s="12" t="s">
        <v>12</v>
      </c>
      <c r="F23" s="40">
        <f t="shared" si="4"/>
        <v>88594</v>
      </c>
      <c r="G23" s="40">
        <v>88594</v>
      </c>
      <c r="H23" s="14"/>
      <c r="I23" s="14"/>
      <c r="J23" s="14"/>
      <c r="K23" s="14"/>
      <c r="L23" s="14"/>
      <c r="M23" s="40"/>
    </row>
    <row r="24" spans="1:13" ht="21.75" customHeight="1">
      <c r="A24" s="10">
        <v>11</v>
      </c>
      <c r="B24" s="51"/>
      <c r="C24" s="12"/>
      <c r="D24" s="13" t="s">
        <v>147</v>
      </c>
      <c r="E24" s="12" t="s">
        <v>12</v>
      </c>
      <c r="F24" s="40">
        <f t="shared" si="4"/>
        <v>40224</v>
      </c>
      <c r="G24" s="40">
        <v>40224</v>
      </c>
      <c r="H24" s="14"/>
      <c r="I24" s="14"/>
      <c r="J24" s="14"/>
      <c r="K24" s="14"/>
      <c r="L24" s="14"/>
      <c r="M24" s="40"/>
    </row>
    <row r="25" spans="1:13" ht="17.25" customHeight="1">
      <c r="A25" s="10">
        <v>12</v>
      </c>
      <c r="B25" s="39"/>
      <c r="C25" s="12"/>
      <c r="D25" s="13" t="s">
        <v>148</v>
      </c>
      <c r="E25" s="12" t="s">
        <v>12</v>
      </c>
      <c r="F25" s="40">
        <f t="shared" si="4"/>
        <v>43700</v>
      </c>
      <c r="G25" s="40">
        <v>43700</v>
      </c>
      <c r="H25" s="14"/>
      <c r="I25" s="14"/>
      <c r="J25" s="14"/>
      <c r="K25" s="14"/>
      <c r="L25" s="14"/>
      <c r="M25" s="40"/>
    </row>
    <row r="26" spans="1:13" ht="18.75" customHeight="1">
      <c r="A26" s="10">
        <v>13</v>
      </c>
      <c r="B26" s="39"/>
      <c r="C26" s="12"/>
      <c r="D26" s="13" t="s">
        <v>149</v>
      </c>
      <c r="E26" s="12" t="s">
        <v>12</v>
      </c>
      <c r="F26" s="40">
        <f t="shared" si="4"/>
        <v>58058</v>
      </c>
      <c r="G26" s="40">
        <v>58058</v>
      </c>
      <c r="H26" s="14"/>
      <c r="I26" s="14"/>
      <c r="J26" s="14"/>
      <c r="K26" s="14"/>
      <c r="L26" s="14"/>
      <c r="M26" s="40"/>
    </row>
    <row r="27" spans="1:13" ht="15" customHeight="1">
      <c r="A27" s="10">
        <v>14</v>
      </c>
      <c r="B27" s="39"/>
      <c r="C27" s="12"/>
      <c r="D27" s="13" t="s">
        <v>150</v>
      </c>
      <c r="E27" s="12" t="s">
        <v>12</v>
      </c>
      <c r="F27" s="40">
        <f t="shared" si="4"/>
        <v>92180</v>
      </c>
      <c r="G27" s="40">
        <v>82649</v>
      </c>
      <c r="H27" s="14">
        <v>9531</v>
      </c>
      <c r="I27" s="14"/>
      <c r="J27" s="14"/>
      <c r="K27" s="14"/>
      <c r="L27" s="14"/>
      <c r="M27" s="40"/>
    </row>
    <row r="28" spans="1:13" ht="13.5" customHeight="1">
      <c r="A28" s="10">
        <v>15</v>
      </c>
      <c r="B28" s="39"/>
      <c r="C28" s="12"/>
      <c r="D28" s="13" t="s">
        <v>151</v>
      </c>
      <c r="E28" s="12" t="s">
        <v>12</v>
      </c>
      <c r="F28" s="40">
        <f t="shared" si="4"/>
        <v>25875</v>
      </c>
      <c r="G28" s="40">
        <v>25875</v>
      </c>
      <c r="H28" s="14"/>
      <c r="I28" s="14"/>
      <c r="J28" s="14"/>
      <c r="K28" s="14"/>
      <c r="L28" s="14"/>
      <c r="M28" s="40"/>
    </row>
    <row r="29" spans="1:13" ht="20.25" customHeight="1">
      <c r="A29" s="10">
        <v>16</v>
      </c>
      <c r="B29" s="39"/>
      <c r="C29" s="12"/>
      <c r="D29" s="13" t="s">
        <v>152</v>
      </c>
      <c r="E29" s="12" t="s">
        <v>12</v>
      </c>
      <c r="F29" s="40">
        <f t="shared" si="4"/>
        <v>27525</v>
      </c>
      <c r="G29" s="40">
        <v>27525</v>
      </c>
      <c r="H29" s="14"/>
      <c r="I29" s="14"/>
      <c r="J29" s="14"/>
      <c r="K29" s="14"/>
      <c r="L29" s="14"/>
      <c r="M29" s="40"/>
    </row>
    <row r="30" spans="1:16" ht="22.5" customHeight="1">
      <c r="A30" s="10">
        <v>17</v>
      </c>
      <c r="B30" s="39"/>
      <c r="C30" s="12"/>
      <c r="D30" s="13" t="s">
        <v>153</v>
      </c>
      <c r="E30" s="12" t="s">
        <v>12</v>
      </c>
      <c r="F30" s="40">
        <f t="shared" si="4"/>
        <v>34408</v>
      </c>
      <c r="G30" s="40">
        <v>34408</v>
      </c>
      <c r="H30" s="14"/>
      <c r="I30" s="14"/>
      <c r="J30" s="14"/>
      <c r="K30" s="14"/>
      <c r="L30" s="14"/>
      <c r="M30" s="40"/>
      <c r="P30" s="423"/>
    </row>
    <row r="31" spans="1:13" ht="24" customHeight="1">
      <c r="A31" s="445">
        <v>18</v>
      </c>
      <c r="B31" s="446"/>
      <c r="C31" s="435"/>
      <c r="D31" s="447" t="s">
        <v>130</v>
      </c>
      <c r="E31" s="435" t="s">
        <v>12</v>
      </c>
      <c r="F31" s="455">
        <f t="shared" si="4"/>
        <v>193480</v>
      </c>
      <c r="G31" s="455"/>
      <c r="H31" s="456">
        <v>96740</v>
      </c>
      <c r="I31" s="456"/>
      <c r="J31" s="456"/>
      <c r="K31" s="456"/>
      <c r="L31" s="456"/>
      <c r="M31" s="455">
        <v>96740</v>
      </c>
    </row>
    <row r="32" spans="1:13" ht="21.75" customHeight="1">
      <c r="A32" s="445">
        <v>19</v>
      </c>
      <c r="B32" s="446"/>
      <c r="C32" s="435"/>
      <c r="D32" s="447" t="s">
        <v>365</v>
      </c>
      <c r="E32" s="435" t="s">
        <v>12</v>
      </c>
      <c r="F32" s="455">
        <f t="shared" si="4"/>
        <v>322758</v>
      </c>
      <c r="G32" s="455"/>
      <c r="H32" s="456">
        <v>161379</v>
      </c>
      <c r="I32" s="456"/>
      <c r="J32" s="456"/>
      <c r="K32" s="456"/>
      <c r="L32" s="456"/>
      <c r="M32" s="455">
        <v>161379</v>
      </c>
    </row>
    <row r="33" spans="1:13" ht="21.75" customHeight="1">
      <c r="A33" s="445">
        <v>20</v>
      </c>
      <c r="B33" s="446"/>
      <c r="C33" s="435"/>
      <c r="D33" s="447" t="s">
        <v>366</v>
      </c>
      <c r="E33" s="435" t="s">
        <v>12</v>
      </c>
      <c r="F33" s="455">
        <f t="shared" si="4"/>
        <v>224000</v>
      </c>
      <c r="G33" s="455"/>
      <c r="H33" s="456">
        <v>132586</v>
      </c>
      <c r="I33" s="456"/>
      <c r="J33" s="456"/>
      <c r="K33" s="456"/>
      <c r="L33" s="456"/>
      <c r="M33" s="455">
        <v>91414</v>
      </c>
    </row>
    <row r="34" spans="1:13" ht="21.75" customHeight="1">
      <c r="A34" s="445">
        <v>21</v>
      </c>
      <c r="B34" s="446"/>
      <c r="C34" s="435"/>
      <c r="D34" s="447" t="s">
        <v>131</v>
      </c>
      <c r="E34" s="435" t="s">
        <v>12</v>
      </c>
      <c r="F34" s="455">
        <f t="shared" si="4"/>
        <v>400169</v>
      </c>
      <c r="G34" s="455"/>
      <c r="H34" s="456">
        <v>330106</v>
      </c>
      <c r="I34" s="456"/>
      <c r="J34" s="456"/>
      <c r="K34" s="456"/>
      <c r="L34" s="456"/>
      <c r="M34" s="455">
        <v>70063</v>
      </c>
    </row>
    <row r="35" spans="1:13" ht="24" customHeight="1">
      <c r="A35" s="445">
        <v>22</v>
      </c>
      <c r="B35" s="446"/>
      <c r="C35" s="435"/>
      <c r="D35" s="447" t="s">
        <v>407</v>
      </c>
      <c r="E35" s="435" t="s">
        <v>12</v>
      </c>
      <c r="F35" s="455">
        <f t="shared" si="4"/>
        <v>785672</v>
      </c>
      <c r="G35" s="455"/>
      <c r="H35" s="456"/>
      <c r="I35" s="456">
        <v>541862</v>
      </c>
      <c r="J35" s="456"/>
      <c r="K35" s="456"/>
      <c r="L35" s="456"/>
      <c r="M35" s="455">
        <v>243810</v>
      </c>
    </row>
    <row r="36" spans="1:13" ht="18" customHeight="1">
      <c r="A36" s="445">
        <v>23</v>
      </c>
      <c r="B36" s="446"/>
      <c r="C36" s="435"/>
      <c r="D36" s="447" t="s">
        <v>408</v>
      </c>
      <c r="E36" s="435" t="s">
        <v>12</v>
      </c>
      <c r="F36" s="455">
        <f t="shared" si="4"/>
        <v>380912</v>
      </c>
      <c r="G36" s="455"/>
      <c r="H36" s="456"/>
      <c r="I36" s="456">
        <v>262697</v>
      </c>
      <c r="J36" s="456"/>
      <c r="K36" s="456"/>
      <c r="L36" s="456"/>
      <c r="M36" s="455">
        <v>118215</v>
      </c>
    </row>
    <row r="37" spans="1:13" ht="18" customHeight="1">
      <c r="A37" s="445">
        <v>24</v>
      </c>
      <c r="B37" s="446"/>
      <c r="C37" s="435"/>
      <c r="D37" s="447" t="s">
        <v>409</v>
      </c>
      <c r="E37" s="435" t="s">
        <v>12</v>
      </c>
      <c r="F37" s="455">
        <f t="shared" si="4"/>
        <v>283415</v>
      </c>
      <c r="G37" s="455"/>
      <c r="H37" s="456"/>
      <c r="I37" s="456">
        <v>195440</v>
      </c>
      <c r="J37" s="456"/>
      <c r="K37" s="456"/>
      <c r="L37" s="456"/>
      <c r="M37" s="455">
        <v>87975</v>
      </c>
    </row>
    <row r="38" spans="1:13" ht="26.25" customHeight="1">
      <c r="A38" s="445">
        <v>25</v>
      </c>
      <c r="B38" s="446"/>
      <c r="C38" s="435"/>
      <c r="D38" s="447" t="s">
        <v>191</v>
      </c>
      <c r="E38" s="435" t="s">
        <v>12</v>
      </c>
      <c r="F38" s="455">
        <f t="shared" si="4"/>
        <v>90000</v>
      </c>
      <c r="G38" s="455"/>
      <c r="H38" s="456">
        <v>69960</v>
      </c>
      <c r="I38" s="456"/>
      <c r="J38" s="456"/>
      <c r="K38" s="456"/>
      <c r="L38" s="456"/>
      <c r="M38" s="455">
        <v>20040</v>
      </c>
    </row>
    <row r="39" spans="1:13" ht="24.75" customHeight="1">
      <c r="A39" s="445">
        <v>26</v>
      </c>
      <c r="B39" s="446"/>
      <c r="C39" s="435"/>
      <c r="D39" s="447" t="s">
        <v>132</v>
      </c>
      <c r="E39" s="435" t="s">
        <v>12</v>
      </c>
      <c r="F39" s="455">
        <f t="shared" si="4"/>
        <v>37000</v>
      </c>
      <c r="G39" s="455"/>
      <c r="H39" s="456">
        <v>28760</v>
      </c>
      <c r="I39" s="456"/>
      <c r="J39" s="456"/>
      <c r="K39" s="456"/>
      <c r="L39" s="456"/>
      <c r="M39" s="455">
        <v>8240</v>
      </c>
    </row>
    <row r="40" spans="1:13" ht="21" customHeight="1">
      <c r="A40" s="445">
        <v>27</v>
      </c>
      <c r="B40" s="446"/>
      <c r="C40" s="435"/>
      <c r="D40" s="447" t="s">
        <v>367</v>
      </c>
      <c r="E40" s="435" t="s">
        <v>12</v>
      </c>
      <c r="F40" s="455">
        <f t="shared" si="4"/>
        <v>500778</v>
      </c>
      <c r="G40" s="455"/>
      <c r="H40" s="456">
        <v>250389</v>
      </c>
      <c r="I40" s="456"/>
      <c r="J40" s="456"/>
      <c r="K40" s="456"/>
      <c r="L40" s="456"/>
      <c r="M40" s="455">
        <v>250389</v>
      </c>
    </row>
    <row r="41" spans="1:13" ht="21" customHeight="1">
      <c r="A41" s="445">
        <v>28</v>
      </c>
      <c r="B41" s="446"/>
      <c r="C41" s="435"/>
      <c r="D41" s="447" t="s">
        <v>401</v>
      </c>
      <c r="E41" s="435" t="s">
        <v>12</v>
      </c>
      <c r="F41" s="455">
        <f t="shared" si="4"/>
        <v>260520</v>
      </c>
      <c r="G41" s="455"/>
      <c r="H41" s="456">
        <v>146619</v>
      </c>
      <c r="I41" s="456"/>
      <c r="J41" s="456"/>
      <c r="K41" s="456"/>
      <c r="L41" s="456"/>
      <c r="M41" s="455">
        <v>113901</v>
      </c>
    </row>
    <row r="42" spans="1:13" ht="23.25" customHeight="1">
      <c r="A42" s="445">
        <v>29</v>
      </c>
      <c r="B42" s="446"/>
      <c r="C42" s="435"/>
      <c r="D42" s="447" t="s">
        <v>368</v>
      </c>
      <c r="E42" s="435" t="s">
        <v>12</v>
      </c>
      <c r="F42" s="455">
        <f t="shared" si="4"/>
        <v>29825</v>
      </c>
      <c r="G42" s="455"/>
      <c r="H42" s="456">
        <v>23185</v>
      </c>
      <c r="I42" s="456"/>
      <c r="J42" s="456"/>
      <c r="K42" s="456"/>
      <c r="L42" s="456"/>
      <c r="M42" s="455">
        <v>6640</v>
      </c>
    </row>
    <row r="43" spans="1:13" ht="21.75" customHeight="1">
      <c r="A43" s="445">
        <v>30</v>
      </c>
      <c r="B43" s="446"/>
      <c r="C43" s="435"/>
      <c r="D43" s="447" t="s">
        <v>410</v>
      </c>
      <c r="E43" s="435" t="s">
        <v>12</v>
      </c>
      <c r="F43" s="455">
        <f t="shared" si="4"/>
        <v>202500</v>
      </c>
      <c r="G43" s="455"/>
      <c r="H43" s="456">
        <v>157675</v>
      </c>
      <c r="I43" s="456"/>
      <c r="J43" s="456"/>
      <c r="K43" s="456"/>
      <c r="L43" s="456"/>
      <c r="M43" s="455">
        <v>44825</v>
      </c>
    </row>
    <row r="44" spans="1:13" ht="17.25" customHeight="1">
      <c r="A44" s="10"/>
      <c r="B44" s="39"/>
      <c r="C44" s="12"/>
      <c r="D44" s="52" t="s">
        <v>16</v>
      </c>
      <c r="E44" s="12"/>
      <c r="F44" s="150">
        <f>SUM(F45:F49)</f>
        <v>508604</v>
      </c>
      <c r="G44" s="150">
        <f>SUM(G45:G49)</f>
        <v>9798</v>
      </c>
      <c r="H44" s="150">
        <f>SUM(H45:H49)</f>
        <v>210000</v>
      </c>
      <c r="I44" s="150"/>
      <c r="J44" s="150"/>
      <c r="K44" s="150"/>
      <c r="L44" s="150">
        <f>SUM(L45:L49)</f>
        <v>0</v>
      </c>
      <c r="M44" s="150">
        <f>SUM(M45:M49)</f>
        <v>288806</v>
      </c>
    </row>
    <row r="45" spans="1:13" ht="22.5" customHeight="1">
      <c r="A45" s="10">
        <v>31</v>
      </c>
      <c r="B45" s="39"/>
      <c r="C45" s="12"/>
      <c r="D45" s="13" t="s">
        <v>399</v>
      </c>
      <c r="E45" s="12" t="s">
        <v>12</v>
      </c>
      <c r="F45" s="16">
        <f>SUM(G45:M45)</f>
        <v>173806</v>
      </c>
      <c r="G45" s="40"/>
      <c r="H45" s="14">
        <v>100000</v>
      </c>
      <c r="I45" s="14"/>
      <c r="J45" s="14"/>
      <c r="K45" s="14"/>
      <c r="L45" s="14"/>
      <c r="M45" s="40">
        <v>73806</v>
      </c>
    </row>
    <row r="46" spans="1:13" ht="26.25" customHeight="1">
      <c r="A46" s="10">
        <v>32</v>
      </c>
      <c r="B46" s="39"/>
      <c r="C46" s="12"/>
      <c r="D46" s="13" t="s">
        <v>154</v>
      </c>
      <c r="E46" s="12" t="s">
        <v>12</v>
      </c>
      <c r="F46" s="16">
        <f>SUM(G46:M46)</f>
        <v>9798</v>
      </c>
      <c r="G46" s="40">
        <v>9798</v>
      </c>
      <c r="H46" s="14"/>
      <c r="I46" s="14"/>
      <c r="J46" s="14"/>
      <c r="K46" s="14"/>
      <c r="L46" s="14"/>
      <c r="M46" s="40"/>
    </row>
    <row r="47" spans="1:13" ht="25.5" customHeight="1">
      <c r="A47" s="49">
        <v>33</v>
      </c>
      <c r="B47" s="42"/>
      <c r="C47" s="31"/>
      <c r="D47" s="58" t="s">
        <v>52</v>
      </c>
      <c r="E47" s="12" t="s">
        <v>12</v>
      </c>
      <c r="F47" s="16">
        <f aca="true" t="shared" si="5" ref="F47:F53">SUM(G47:M47)</f>
        <v>20000</v>
      </c>
      <c r="G47" s="82"/>
      <c r="H47" s="34"/>
      <c r="I47" s="34"/>
      <c r="J47" s="34"/>
      <c r="K47" s="34"/>
      <c r="L47" s="34"/>
      <c r="M47" s="82">
        <v>20000</v>
      </c>
    </row>
    <row r="48" spans="1:13" ht="17.25" customHeight="1">
      <c r="A48" s="49">
        <v>34</v>
      </c>
      <c r="B48" s="42"/>
      <c r="C48" s="31"/>
      <c r="D48" s="58" t="s">
        <v>54</v>
      </c>
      <c r="E48" s="12" t="s">
        <v>12</v>
      </c>
      <c r="F48" s="16">
        <f t="shared" si="5"/>
        <v>220000</v>
      </c>
      <c r="G48" s="82"/>
      <c r="H48" s="34">
        <v>110000</v>
      </c>
      <c r="I48" s="34"/>
      <c r="J48" s="34"/>
      <c r="K48" s="34"/>
      <c r="L48" s="34"/>
      <c r="M48" s="82">
        <v>110000</v>
      </c>
    </row>
    <row r="49" spans="1:13" ht="21.75" customHeight="1">
      <c r="A49" s="49">
        <v>35</v>
      </c>
      <c r="B49" s="42"/>
      <c r="C49" s="31"/>
      <c r="D49" s="58" t="s">
        <v>155</v>
      </c>
      <c r="E49" s="12" t="s">
        <v>12</v>
      </c>
      <c r="F49" s="16">
        <f t="shared" si="5"/>
        <v>85000</v>
      </c>
      <c r="G49" s="82"/>
      <c r="H49" s="34"/>
      <c r="I49" s="34"/>
      <c r="J49" s="34"/>
      <c r="K49" s="34"/>
      <c r="L49" s="34"/>
      <c r="M49" s="82">
        <v>85000</v>
      </c>
    </row>
    <row r="50" spans="1:13" ht="14.25" customHeight="1">
      <c r="A50" s="49"/>
      <c r="B50" s="42"/>
      <c r="C50" s="31"/>
      <c r="D50" s="152" t="s">
        <v>18</v>
      </c>
      <c r="E50" s="262"/>
      <c r="F50" s="154">
        <f>SUM(F51:F53)</f>
        <v>122500</v>
      </c>
      <c r="G50" s="154">
        <f>SUM(G51:G53)</f>
        <v>0</v>
      </c>
      <c r="H50" s="154">
        <f>SUM(H51:H53)</f>
        <v>0</v>
      </c>
      <c r="I50" s="154"/>
      <c r="J50" s="154"/>
      <c r="K50" s="154"/>
      <c r="L50" s="154">
        <f>SUM(L51:L53)</f>
        <v>0</v>
      </c>
      <c r="M50" s="154">
        <f>SUM(M51:M53)</f>
        <v>122500</v>
      </c>
    </row>
    <row r="51" spans="1:13" ht="18.75" customHeight="1">
      <c r="A51" s="10">
        <v>36</v>
      </c>
      <c r="B51" s="39"/>
      <c r="C51" s="12"/>
      <c r="D51" s="13" t="s">
        <v>56</v>
      </c>
      <c r="E51" s="12" t="s">
        <v>57</v>
      </c>
      <c r="F51" s="16">
        <f t="shared" si="5"/>
        <v>63500</v>
      </c>
      <c r="G51" s="55"/>
      <c r="H51" s="54"/>
      <c r="I51" s="54"/>
      <c r="J51" s="54"/>
      <c r="K51" s="54"/>
      <c r="L51" s="54"/>
      <c r="M51" s="40">
        <v>63500</v>
      </c>
    </row>
    <row r="52" spans="1:13" ht="18" customHeight="1">
      <c r="A52" s="10">
        <v>37</v>
      </c>
      <c r="B52" s="39"/>
      <c r="C52" s="12"/>
      <c r="D52" s="13" t="s">
        <v>58</v>
      </c>
      <c r="E52" s="12" t="s">
        <v>59</v>
      </c>
      <c r="F52" s="16">
        <f t="shared" si="5"/>
        <v>49000</v>
      </c>
      <c r="G52" s="55"/>
      <c r="H52" s="54"/>
      <c r="I52" s="54"/>
      <c r="J52" s="54"/>
      <c r="K52" s="54"/>
      <c r="L52" s="54"/>
      <c r="M52" s="40">
        <v>49000</v>
      </c>
    </row>
    <row r="53" spans="1:13" ht="19.5" customHeight="1">
      <c r="A53" s="10">
        <v>38</v>
      </c>
      <c r="B53" s="39"/>
      <c r="C53" s="12"/>
      <c r="D53" s="13" t="s">
        <v>60</v>
      </c>
      <c r="E53" s="12" t="s">
        <v>60</v>
      </c>
      <c r="F53" s="16">
        <f t="shared" si="5"/>
        <v>10000</v>
      </c>
      <c r="G53" s="55"/>
      <c r="H53" s="54"/>
      <c r="I53" s="54"/>
      <c r="J53" s="54"/>
      <c r="K53" s="54"/>
      <c r="L53" s="54"/>
      <c r="M53" s="40">
        <v>10000</v>
      </c>
    </row>
    <row r="54" spans="1:13" ht="17.25" customHeight="1">
      <c r="A54" s="10"/>
      <c r="B54" s="39"/>
      <c r="C54" s="12"/>
      <c r="D54" s="52" t="s">
        <v>198</v>
      </c>
      <c r="E54" s="12"/>
      <c r="F54" s="16"/>
      <c r="G54" s="55"/>
      <c r="H54" s="54"/>
      <c r="I54" s="54"/>
      <c r="J54" s="54"/>
      <c r="K54" s="54"/>
      <c r="L54" s="54"/>
      <c r="M54" s="40"/>
    </row>
    <row r="55" spans="1:13" ht="17.25" customHeight="1">
      <c r="A55" s="49">
        <v>39</v>
      </c>
      <c r="B55" s="42"/>
      <c r="C55" s="31"/>
      <c r="D55" s="58" t="s">
        <v>199</v>
      </c>
      <c r="E55" s="31" t="s">
        <v>12</v>
      </c>
      <c r="F55" s="35">
        <f>SUM(G55:M55)</f>
        <v>20000</v>
      </c>
      <c r="G55" s="82">
        <v>20000</v>
      </c>
      <c r="H55" s="155"/>
      <c r="I55" s="155"/>
      <c r="J55" s="155"/>
      <c r="K55" s="155"/>
      <c r="L55" s="155"/>
      <c r="M55" s="82"/>
    </row>
    <row r="56" spans="1:13" ht="26.25" customHeight="1">
      <c r="A56" s="49">
        <v>40</v>
      </c>
      <c r="B56" s="42"/>
      <c r="C56" s="31"/>
      <c r="D56" s="58" t="s">
        <v>200</v>
      </c>
      <c r="E56" s="31" t="s">
        <v>12</v>
      </c>
      <c r="F56" s="35">
        <f>SUM(G56:M56)</f>
        <v>85000</v>
      </c>
      <c r="G56" s="82">
        <v>85000</v>
      </c>
      <c r="H56" s="155"/>
      <c r="I56" s="155"/>
      <c r="J56" s="155"/>
      <c r="K56" s="155"/>
      <c r="L56" s="155"/>
      <c r="M56" s="82"/>
    </row>
    <row r="57" spans="1:13" ht="14.25" customHeight="1">
      <c r="A57" s="49"/>
      <c r="B57" s="42"/>
      <c r="C57" s="31"/>
      <c r="D57" s="58" t="s">
        <v>275</v>
      </c>
      <c r="E57" s="31"/>
      <c r="F57" s="35"/>
      <c r="G57" s="82"/>
      <c r="H57" s="82"/>
      <c r="I57" s="82"/>
      <c r="J57" s="82"/>
      <c r="K57" s="82"/>
      <c r="L57" s="82"/>
      <c r="M57" s="82"/>
    </row>
    <row r="58" spans="1:13" ht="42.75" customHeight="1" thickBot="1">
      <c r="A58" s="424">
        <v>41</v>
      </c>
      <c r="B58" s="425"/>
      <c r="C58" s="426"/>
      <c r="D58" s="427" t="s">
        <v>276</v>
      </c>
      <c r="E58" s="426" t="s">
        <v>55</v>
      </c>
      <c r="F58" s="428">
        <f>SUM(G58:M58)</f>
        <v>90000</v>
      </c>
      <c r="G58" s="429"/>
      <c r="H58" s="430"/>
      <c r="I58" s="430"/>
      <c r="J58" s="430"/>
      <c r="K58" s="430"/>
      <c r="L58" s="430"/>
      <c r="M58" s="429">
        <v>90000</v>
      </c>
    </row>
    <row r="59" spans="1:13" ht="16.5" customHeight="1">
      <c r="A59" s="21"/>
      <c r="B59" s="136">
        <v>710</v>
      </c>
      <c r="C59" s="136"/>
      <c r="D59" s="137" t="s">
        <v>19</v>
      </c>
      <c r="E59" s="136"/>
      <c r="F59" s="138">
        <f aca="true" t="shared" si="6" ref="F59:M59">SUM(F60)</f>
        <v>7000</v>
      </c>
      <c r="G59" s="97">
        <f t="shared" si="6"/>
        <v>0</v>
      </c>
      <c r="H59" s="97">
        <f t="shared" si="6"/>
        <v>0</v>
      </c>
      <c r="I59" s="97">
        <f t="shared" si="6"/>
        <v>0</v>
      </c>
      <c r="J59" s="97">
        <f t="shared" si="6"/>
        <v>0</v>
      </c>
      <c r="K59" s="97">
        <f t="shared" si="6"/>
        <v>7000</v>
      </c>
      <c r="L59" s="97">
        <f t="shared" si="6"/>
        <v>0</v>
      </c>
      <c r="M59" s="97">
        <f t="shared" si="6"/>
        <v>0</v>
      </c>
    </row>
    <row r="60" spans="1:13" ht="16.5" customHeight="1" thickBot="1">
      <c r="A60" s="71">
        <v>42</v>
      </c>
      <c r="B60" s="139"/>
      <c r="C60" s="73">
        <v>71015</v>
      </c>
      <c r="D60" s="74" t="s">
        <v>20</v>
      </c>
      <c r="E60" s="73" t="s">
        <v>21</v>
      </c>
      <c r="F60" s="75">
        <f aca="true" t="shared" si="7" ref="F60:F67">SUM(G60:M60)</f>
        <v>7000</v>
      </c>
      <c r="G60" s="76"/>
      <c r="H60" s="76"/>
      <c r="I60" s="76"/>
      <c r="J60" s="76"/>
      <c r="K60" s="76">
        <v>7000</v>
      </c>
      <c r="L60" s="76"/>
      <c r="M60" s="187"/>
    </row>
    <row r="61" spans="1:13" ht="14.25" customHeight="1" thickBot="1">
      <c r="A61" s="17"/>
      <c r="B61" s="63">
        <v>750</v>
      </c>
      <c r="C61" s="59"/>
      <c r="D61" s="60" t="s">
        <v>22</v>
      </c>
      <c r="E61" s="59"/>
      <c r="F61" s="20">
        <f t="shared" si="7"/>
        <v>74472</v>
      </c>
      <c r="G61" s="19">
        <f aca="true" t="shared" si="8" ref="G61:M61">SUM(G62:G65)</f>
        <v>44472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  <c r="L61" s="19">
        <f t="shared" si="8"/>
        <v>0</v>
      </c>
      <c r="M61" s="19">
        <f t="shared" si="8"/>
        <v>30000</v>
      </c>
    </row>
    <row r="62" spans="1:13" ht="42.75" customHeight="1">
      <c r="A62" s="10">
        <v>43</v>
      </c>
      <c r="B62" s="11"/>
      <c r="C62" s="12">
        <v>75020</v>
      </c>
      <c r="D62" s="13" t="s">
        <v>61</v>
      </c>
      <c r="E62" s="12" t="s">
        <v>12</v>
      </c>
      <c r="F62" s="16">
        <f t="shared" si="7"/>
        <v>30000</v>
      </c>
      <c r="G62" s="57"/>
      <c r="H62" s="57"/>
      <c r="I62" s="57"/>
      <c r="J62" s="57"/>
      <c r="K62" s="57"/>
      <c r="L62" s="57"/>
      <c r="M62" s="57">
        <v>30000</v>
      </c>
    </row>
    <row r="63" spans="1:13" ht="17.25" customHeight="1">
      <c r="A63" s="50">
        <v>44</v>
      </c>
      <c r="B63" s="295"/>
      <c r="C63" s="44">
        <v>75020</v>
      </c>
      <c r="D63" s="43" t="s">
        <v>201</v>
      </c>
      <c r="E63" s="12" t="s">
        <v>12</v>
      </c>
      <c r="F63" s="16">
        <f t="shared" si="7"/>
        <v>8000</v>
      </c>
      <c r="G63" s="296">
        <v>8000</v>
      </c>
      <c r="H63" s="296"/>
      <c r="I63" s="296"/>
      <c r="J63" s="296"/>
      <c r="K63" s="296"/>
      <c r="L63" s="296"/>
      <c r="M63" s="296"/>
    </row>
    <row r="64" spans="1:13" ht="17.25" customHeight="1">
      <c r="A64" s="431">
        <v>45</v>
      </c>
      <c r="B64" s="432"/>
      <c r="C64" s="433">
        <v>75020</v>
      </c>
      <c r="D64" s="434" t="s">
        <v>346</v>
      </c>
      <c r="E64" s="435" t="s">
        <v>12</v>
      </c>
      <c r="F64" s="436">
        <f t="shared" si="7"/>
        <v>25500</v>
      </c>
      <c r="G64" s="437">
        <v>25500</v>
      </c>
      <c r="H64" s="437"/>
      <c r="I64" s="437"/>
      <c r="J64" s="437"/>
      <c r="K64" s="437"/>
      <c r="L64" s="437"/>
      <c r="M64" s="437"/>
    </row>
    <row r="65" spans="1:13" ht="17.25" customHeight="1" thickBot="1">
      <c r="A65" s="50">
        <v>46</v>
      </c>
      <c r="B65" s="66"/>
      <c r="C65" s="44">
        <v>75020</v>
      </c>
      <c r="D65" s="43" t="s">
        <v>63</v>
      </c>
      <c r="E65" s="44" t="s">
        <v>12</v>
      </c>
      <c r="F65" s="48">
        <f t="shared" si="7"/>
        <v>10972</v>
      </c>
      <c r="G65" s="45">
        <v>10972</v>
      </c>
      <c r="H65" s="67"/>
      <c r="I65" s="67"/>
      <c r="J65" s="67"/>
      <c r="K65" s="67"/>
      <c r="L65" s="67"/>
      <c r="M65" s="67"/>
    </row>
    <row r="66" spans="1:13" ht="17.25" customHeight="1" thickBot="1">
      <c r="A66" s="17"/>
      <c r="B66" s="63">
        <v>754</v>
      </c>
      <c r="C66" s="18"/>
      <c r="D66" s="61" t="s">
        <v>216</v>
      </c>
      <c r="E66" s="18"/>
      <c r="F66" s="20">
        <f t="shared" si="7"/>
        <v>30000</v>
      </c>
      <c r="G66" s="19">
        <f aca="true" t="shared" si="9" ref="G66:L66">SUM(G67)</f>
        <v>30000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/>
    </row>
    <row r="67" spans="1:13" ht="17.25" customHeight="1" thickBot="1">
      <c r="A67" s="438">
        <v>47</v>
      </c>
      <c r="B67" s="439"/>
      <c r="C67" s="440">
        <v>75411</v>
      </c>
      <c r="D67" s="441" t="s">
        <v>250</v>
      </c>
      <c r="E67" s="440" t="s">
        <v>251</v>
      </c>
      <c r="F67" s="442">
        <f t="shared" si="7"/>
        <v>30000</v>
      </c>
      <c r="G67" s="443">
        <v>30000</v>
      </c>
      <c r="H67" s="444"/>
      <c r="I67" s="444"/>
      <c r="J67" s="444"/>
      <c r="K67" s="444"/>
      <c r="L67" s="444"/>
      <c r="M67" s="444"/>
    </row>
    <row r="68" spans="1:13" ht="12.75" customHeight="1" thickBot="1">
      <c r="A68" s="17"/>
      <c r="B68" s="59">
        <v>801</v>
      </c>
      <c r="C68" s="18"/>
      <c r="D68" s="60" t="s">
        <v>23</v>
      </c>
      <c r="E68" s="59"/>
      <c r="F68" s="20">
        <f aca="true" t="shared" si="10" ref="F68:M68">SUM(F69:F70)</f>
        <v>80000</v>
      </c>
      <c r="G68" s="19">
        <f t="shared" si="10"/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 t="shared" si="10"/>
        <v>0</v>
      </c>
      <c r="L68" s="19">
        <f t="shared" si="10"/>
        <v>0</v>
      </c>
      <c r="M68" s="19">
        <f t="shared" si="10"/>
        <v>80000</v>
      </c>
    </row>
    <row r="69" spans="1:13" ht="20.25" customHeight="1">
      <c r="A69" s="21">
        <v>48</v>
      </c>
      <c r="B69" s="22"/>
      <c r="C69" s="23">
        <v>80130</v>
      </c>
      <c r="D69" s="95" t="s">
        <v>64</v>
      </c>
      <c r="E69" s="23" t="s">
        <v>65</v>
      </c>
      <c r="F69" s="70">
        <f>SUM(G69:M69)</f>
        <v>40000</v>
      </c>
      <c r="G69" s="96"/>
      <c r="H69" s="97"/>
      <c r="I69" s="97"/>
      <c r="J69" s="97"/>
      <c r="K69" s="97"/>
      <c r="L69" s="97"/>
      <c r="M69" s="96">
        <v>40000</v>
      </c>
    </row>
    <row r="70" spans="1:13" ht="24.75" customHeight="1" thickBot="1">
      <c r="A70" s="10">
        <v>49</v>
      </c>
      <c r="B70" s="39"/>
      <c r="C70" s="12">
        <v>80120</v>
      </c>
      <c r="D70" s="13" t="s">
        <v>67</v>
      </c>
      <c r="E70" s="12" t="s">
        <v>43</v>
      </c>
      <c r="F70" s="16">
        <f>SUM(G70:M70)</f>
        <v>40000</v>
      </c>
      <c r="G70" s="40"/>
      <c r="H70" s="130"/>
      <c r="I70" s="130"/>
      <c r="J70" s="130"/>
      <c r="K70" s="130"/>
      <c r="L70" s="130"/>
      <c r="M70" s="40">
        <v>40000</v>
      </c>
    </row>
    <row r="71" spans="1:13" ht="17.25" customHeight="1" thickBot="1">
      <c r="A71" s="17"/>
      <c r="B71" s="63">
        <v>851</v>
      </c>
      <c r="C71" s="18"/>
      <c r="D71" s="60" t="s">
        <v>24</v>
      </c>
      <c r="E71" s="59"/>
      <c r="F71" s="20">
        <f>F72</f>
        <v>150000</v>
      </c>
      <c r="G71" s="19">
        <f aca="true" t="shared" si="11" ref="G71:M71">SUM(G72)</f>
        <v>0</v>
      </c>
      <c r="H71" s="19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  <c r="L71" s="19">
        <f t="shared" si="11"/>
        <v>0</v>
      </c>
      <c r="M71" s="19">
        <f t="shared" si="11"/>
        <v>150000</v>
      </c>
    </row>
    <row r="72" spans="1:13" ht="36" customHeight="1" thickBot="1">
      <c r="A72" s="29">
        <v>50</v>
      </c>
      <c r="B72" s="30"/>
      <c r="C72" s="65">
        <v>85111</v>
      </c>
      <c r="D72" s="32" t="s">
        <v>68</v>
      </c>
      <c r="E72" s="65" t="s">
        <v>25</v>
      </c>
      <c r="F72" s="134">
        <f>SUM(G72:M72)</f>
        <v>150000</v>
      </c>
      <c r="G72" s="36"/>
      <c r="H72" s="198"/>
      <c r="I72" s="198"/>
      <c r="J72" s="198"/>
      <c r="K72" s="198"/>
      <c r="L72" s="198"/>
      <c r="M72" s="36">
        <v>150000</v>
      </c>
    </row>
    <row r="73" spans="1:13" ht="16.5" customHeight="1" thickBot="1">
      <c r="A73" s="17"/>
      <c r="B73" s="63">
        <v>852</v>
      </c>
      <c r="C73" s="18"/>
      <c r="D73" s="60" t="s">
        <v>26</v>
      </c>
      <c r="E73" s="18"/>
      <c r="F73" s="20">
        <f>SUM(G73:M73)</f>
        <v>60000</v>
      </c>
      <c r="G73" s="69">
        <f aca="true" t="shared" si="12" ref="G73:L73">SUM(G74:G75)</f>
        <v>60000</v>
      </c>
      <c r="H73" s="69">
        <f t="shared" si="12"/>
        <v>0</v>
      </c>
      <c r="I73" s="69">
        <f t="shared" si="12"/>
        <v>0</v>
      </c>
      <c r="J73" s="69">
        <f t="shared" si="12"/>
        <v>0</v>
      </c>
      <c r="K73" s="69">
        <f t="shared" si="12"/>
        <v>0</v>
      </c>
      <c r="L73" s="69">
        <f t="shared" si="12"/>
        <v>0</v>
      </c>
      <c r="M73" s="77">
        <f>SUM(M74:M74)</f>
        <v>0</v>
      </c>
    </row>
    <row r="74" spans="1:13" ht="21.75" customHeight="1">
      <c r="A74" s="21">
        <v>51</v>
      </c>
      <c r="B74" s="22"/>
      <c r="C74" s="23">
        <v>85202</v>
      </c>
      <c r="D74" s="95" t="s">
        <v>69</v>
      </c>
      <c r="E74" s="23" t="s">
        <v>252</v>
      </c>
      <c r="F74" s="70">
        <f>SUM(G74:M74)</f>
        <v>10000</v>
      </c>
      <c r="G74" s="132">
        <v>10000</v>
      </c>
      <c r="H74" s="64"/>
      <c r="I74" s="64"/>
      <c r="J74" s="64"/>
      <c r="K74" s="64"/>
      <c r="L74" s="64"/>
      <c r="M74" s="64"/>
    </row>
    <row r="75" spans="1:13" ht="24.75" customHeight="1">
      <c r="A75" s="445">
        <v>52</v>
      </c>
      <c r="B75" s="446"/>
      <c r="C75" s="435"/>
      <c r="D75" s="447" t="s">
        <v>253</v>
      </c>
      <c r="E75" s="435" t="s">
        <v>252</v>
      </c>
      <c r="F75" s="436">
        <f>SUM(G75:M75)</f>
        <v>50000</v>
      </c>
      <c r="G75" s="448">
        <v>50000</v>
      </c>
      <c r="H75" s="449"/>
      <c r="I75" s="449"/>
      <c r="J75" s="449"/>
      <c r="K75" s="449"/>
      <c r="L75" s="449"/>
      <c r="M75" s="449"/>
    </row>
    <row r="76" spans="1:13" ht="16.5" customHeight="1">
      <c r="A76" s="10"/>
      <c r="B76" s="39">
        <v>853</v>
      </c>
      <c r="C76" s="51"/>
      <c r="D76" s="407" t="s">
        <v>27</v>
      </c>
      <c r="E76" s="51"/>
      <c r="F76" s="130">
        <f aca="true" t="shared" si="13" ref="F76:M76">SUM(F77:F79)</f>
        <v>50000</v>
      </c>
      <c r="G76" s="130">
        <f t="shared" si="13"/>
        <v>50000</v>
      </c>
      <c r="H76" s="130">
        <f t="shared" si="13"/>
        <v>0</v>
      </c>
      <c r="I76" s="130">
        <f t="shared" si="13"/>
        <v>0</v>
      </c>
      <c r="J76" s="130">
        <f t="shared" si="13"/>
        <v>0</v>
      </c>
      <c r="K76" s="130">
        <f t="shared" si="13"/>
        <v>0</v>
      </c>
      <c r="L76" s="130">
        <f t="shared" si="13"/>
        <v>0</v>
      </c>
      <c r="M76" s="130">
        <f t="shared" si="13"/>
        <v>0</v>
      </c>
    </row>
    <row r="77" spans="1:13" ht="22.5" customHeight="1">
      <c r="A77" s="10">
        <v>53</v>
      </c>
      <c r="B77" s="39"/>
      <c r="C77" s="12">
        <v>85333</v>
      </c>
      <c r="D77" s="13" t="s">
        <v>70</v>
      </c>
      <c r="E77" s="522" t="s">
        <v>28</v>
      </c>
      <c r="F77" s="16">
        <f aca="true" t="shared" si="14" ref="F77:F85">SUM(G77:M77)</f>
        <v>11500</v>
      </c>
      <c r="G77" s="40">
        <v>11500</v>
      </c>
      <c r="H77" s="14"/>
      <c r="I77" s="14"/>
      <c r="J77" s="14"/>
      <c r="K77" s="14"/>
      <c r="L77" s="14"/>
      <c r="M77" s="40"/>
    </row>
    <row r="78" spans="1:13" ht="22.5" customHeight="1">
      <c r="A78" s="10">
        <v>54</v>
      </c>
      <c r="B78" s="39"/>
      <c r="C78" s="12"/>
      <c r="D78" s="13" t="s">
        <v>71</v>
      </c>
      <c r="E78" s="517"/>
      <c r="F78" s="35">
        <f t="shared" si="14"/>
        <v>5000</v>
      </c>
      <c r="G78" s="40">
        <v>5000</v>
      </c>
      <c r="H78" s="14"/>
      <c r="I78" s="14"/>
      <c r="J78" s="14"/>
      <c r="K78" s="14"/>
      <c r="L78" s="14"/>
      <c r="M78" s="40"/>
    </row>
    <row r="79" spans="1:13" ht="15.75" customHeight="1" thickBot="1">
      <c r="A79" s="71">
        <v>55</v>
      </c>
      <c r="B79" s="72"/>
      <c r="C79" s="73"/>
      <c r="D79" s="74" t="s">
        <v>72</v>
      </c>
      <c r="E79" s="523"/>
      <c r="F79" s="134">
        <f t="shared" si="14"/>
        <v>33500</v>
      </c>
      <c r="G79" s="36">
        <v>33500</v>
      </c>
      <c r="H79" s="37"/>
      <c r="I79" s="37"/>
      <c r="J79" s="37"/>
      <c r="K79" s="37"/>
      <c r="L79" s="37"/>
      <c r="M79" s="36"/>
    </row>
    <row r="80" spans="1:13" ht="12" customHeight="1" thickBot="1">
      <c r="A80" s="17"/>
      <c r="B80" s="59">
        <v>854</v>
      </c>
      <c r="C80" s="18"/>
      <c r="D80" s="61" t="s">
        <v>29</v>
      </c>
      <c r="E80" s="18"/>
      <c r="F80" s="20">
        <f t="shared" si="14"/>
        <v>120126</v>
      </c>
      <c r="G80" s="19">
        <f aca="true" t="shared" si="15" ref="G80:M80">SUM(G81:G83)</f>
        <v>10126</v>
      </c>
      <c r="H80" s="19">
        <f t="shared" si="15"/>
        <v>0</v>
      </c>
      <c r="I80" s="19">
        <f t="shared" si="15"/>
        <v>0</v>
      </c>
      <c r="J80" s="19">
        <f t="shared" si="15"/>
        <v>0</v>
      </c>
      <c r="K80" s="19">
        <f t="shared" si="15"/>
        <v>0</v>
      </c>
      <c r="L80" s="19">
        <f t="shared" si="15"/>
        <v>0</v>
      </c>
      <c r="M80" s="19">
        <f t="shared" si="15"/>
        <v>110000</v>
      </c>
    </row>
    <row r="81" spans="1:13" ht="24" customHeight="1">
      <c r="A81" s="21">
        <v>56</v>
      </c>
      <c r="B81" s="136"/>
      <c r="C81" s="23">
        <v>85403</v>
      </c>
      <c r="D81" s="32" t="s">
        <v>73</v>
      </c>
      <c r="E81" s="23" t="s">
        <v>30</v>
      </c>
      <c r="F81" s="70">
        <f t="shared" si="14"/>
        <v>60000</v>
      </c>
      <c r="G81" s="96"/>
      <c r="H81" s="186"/>
      <c r="I81" s="186"/>
      <c r="J81" s="186"/>
      <c r="K81" s="186"/>
      <c r="L81" s="186"/>
      <c r="M81" s="96">
        <v>60000</v>
      </c>
    </row>
    <row r="82" spans="1:13" ht="18" customHeight="1">
      <c r="A82" s="49">
        <v>57</v>
      </c>
      <c r="B82" s="275"/>
      <c r="C82" s="12">
        <v>85410</v>
      </c>
      <c r="D82" s="13" t="s">
        <v>196</v>
      </c>
      <c r="E82" s="522" t="s">
        <v>197</v>
      </c>
      <c r="F82" s="16">
        <f t="shared" si="14"/>
        <v>10126</v>
      </c>
      <c r="G82" s="40">
        <v>10126</v>
      </c>
      <c r="H82" s="14"/>
      <c r="I82" s="14"/>
      <c r="J82" s="14"/>
      <c r="K82" s="14"/>
      <c r="L82" s="276"/>
      <c r="M82" s="40"/>
    </row>
    <row r="83" spans="1:13" ht="18.75" customHeight="1" thickBot="1">
      <c r="A83" s="50">
        <v>58</v>
      </c>
      <c r="B83" s="299"/>
      <c r="C83" s="44">
        <v>85410</v>
      </c>
      <c r="D83" s="43" t="s">
        <v>74</v>
      </c>
      <c r="E83" s="523"/>
      <c r="F83" s="48">
        <f t="shared" si="14"/>
        <v>50000</v>
      </c>
      <c r="G83" s="45"/>
      <c r="H83" s="67"/>
      <c r="I83" s="67"/>
      <c r="J83" s="67"/>
      <c r="K83" s="67"/>
      <c r="L83" s="67"/>
      <c r="M83" s="45">
        <v>50000</v>
      </c>
    </row>
    <row r="84" spans="1:13" ht="21" customHeight="1" thickBot="1">
      <c r="A84" s="17"/>
      <c r="B84" s="59">
        <v>921</v>
      </c>
      <c r="C84" s="18"/>
      <c r="D84" s="60" t="s">
        <v>141</v>
      </c>
      <c r="E84" s="59"/>
      <c r="F84" s="20">
        <f t="shared" si="14"/>
        <v>7600</v>
      </c>
      <c r="G84" s="19">
        <f aca="true" t="shared" si="16" ref="G84:L84">SUM(G85)</f>
        <v>7600</v>
      </c>
      <c r="H84" s="19">
        <f t="shared" si="16"/>
        <v>0</v>
      </c>
      <c r="I84" s="19">
        <f t="shared" si="16"/>
        <v>0</v>
      </c>
      <c r="J84" s="19">
        <f t="shared" si="16"/>
        <v>0</v>
      </c>
      <c r="K84" s="19">
        <f t="shared" si="16"/>
        <v>0</v>
      </c>
      <c r="L84" s="19">
        <f t="shared" si="16"/>
        <v>0</v>
      </c>
      <c r="M84" s="297"/>
    </row>
    <row r="85" spans="1:13" ht="15" customHeight="1">
      <c r="A85" s="450">
        <v>59</v>
      </c>
      <c r="B85" s="451"/>
      <c r="C85" s="452">
        <v>92195</v>
      </c>
      <c r="D85" s="453" t="s">
        <v>254</v>
      </c>
      <c r="E85" s="452" t="s">
        <v>12</v>
      </c>
      <c r="F85" s="454">
        <f t="shared" si="14"/>
        <v>7600</v>
      </c>
      <c r="G85" s="443">
        <v>7600</v>
      </c>
      <c r="H85" s="444"/>
      <c r="I85" s="444"/>
      <c r="J85" s="444"/>
      <c r="K85" s="444"/>
      <c r="L85" s="444"/>
      <c r="M85" s="443"/>
    </row>
    <row r="86" spans="1:13" ht="15.75" customHeight="1" thickBot="1">
      <c r="A86" s="536" t="s">
        <v>31</v>
      </c>
      <c r="B86" s="537"/>
      <c r="C86" s="537"/>
      <c r="D86" s="537"/>
      <c r="E86" s="537"/>
      <c r="F86" s="84">
        <f aca="true" t="shared" si="17" ref="F86:M86">F11+F59+F61+F68+F73+F76+F80+F71+F66+F84</f>
        <v>6352475</v>
      </c>
      <c r="G86" s="84">
        <f t="shared" si="17"/>
        <v>1074206</v>
      </c>
      <c r="H86" s="84">
        <f t="shared" si="17"/>
        <v>1672430</v>
      </c>
      <c r="I86" s="84">
        <f t="shared" si="17"/>
        <v>999999</v>
      </c>
      <c r="J86" s="84">
        <f t="shared" si="17"/>
        <v>14340</v>
      </c>
      <c r="K86" s="84">
        <f t="shared" si="17"/>
        <v>44500</v>
      </c>
      <c r="L86" s="84">
        <f t="shared" si="17"/>
        <v>0</v>
      </c>
      <c r="M86" s="84">
        <f t="shared" si="17"/>
        <v>2547000</v>
      </c>
    </row>
    <row r="87" ht="10.5" thickTop="1"/>
    <row r="88" spans="1:13" ht="18.75" customHeight="1">
      <c r="A88" s="520"/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</row>
    <row r="89" spans="1:13" ht="9.75">
      <c r="A89" s="519"/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</row>
    <row r="90" spans="1:13" ht="19.5" customHeight="1">
      <c r="A90" s="520"/>
      <c r="B90" s="520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</row>
    <row r="91" spans="1:5" ht="9.75">
      <c r="A91" s="521"/>
      <c r="B91" s="521"/>
      <c r="C91" s="521"/>
      <c r="D91" s="521"/>
      <c r="E91" s="521"/>
    </row>
    <row r="92" spans="1:5" ht="9.75">
      <c r="A92" s="91"/>
      <c r="B92" s="92"/>
      <c r="C92" s="92"/>
      <c r="D92" s="89"/>
      <c r="E92" s="264"/>
    </row>
    <row r="93" spans="1:5" ht="9.75">
      <c r="A93" s="521"/>
      <c r="B93" s="521"/>
      <c r="C93" s="521"/>
      <c r="D93" s="521"/>
      <c r="E93" s="264"/>
    </row>
    <row r="94" spans="1:5" ht="9.75">
      <c r="A94" s="518"/>
      <c r="B94" s="518"/>
      <c r="C94" s="518"/>
      <c r="D94" s="518"/>
      <c r="E94" s="518"/>
    </row>
    <row r="95" spans="1:5" ht="9.75">
      <c r="A95" s="518"/>
      <c r="B95" s="518"/>
      <c r="C95" s="518"/>
      <c r="D95" s="518"/>
      <c r="E95" s="518"/>
    </row>
    <row r="96" spans="1:5" ht="9.75">
      <c r="A96" s="521"/>
      <c r="B96" s="521"/>
      <c r="C96" s="521"/>
      <c r="D96" s="521"/>
      <c r="E96" s="521"/>
    </row>
    <row r="97" spans="1:5" ht="9.75">
      <c r="A97" s="518"/>
      <c r="B97" s="518"/>
      <c r="C97" s="518"/>
      <c r="D97" s="518"/>
      <c r="E97" s="264"/>
    </row>
    <row r="98" spans="1:5" ht="9.75">
      <c r="A98" s="521"/>
      <c r="B98" s="521"/>
      <c r="C98" s="521"/>
      <c r="D98" s="521"/>
      <c r="E98" s="521"/>
    </row>
  </sheetData>
  <mergeCells count="32">
    <mergeCell ref="A86:E86"/>
    <mergeCell ref="A88:M88"/>
    <mergeCell ref="J9:J10"/>
    <mergeCell ref="K9:K10"/>
    <mergeCell ref="I9:I10"/>
    <mergeCell ref="E82:E83"/>
    <mergeCell ref="F9:F10"/>
    <mergeCell ref="G9:G10"/>
    <mergeCell ref="E77:E79"/>
    <mergeCell ref="E2:F2"/>
    <mergeCell ref="E3:F3"/>
    <mergeCell ref="E4:F4"/>
    <mergeCell ref="A6:M6"/>
    <mergeCell ref="F8:M8"/>
    <mergeCell ref="L9:L10"/>
    <mergeCell ref="M9:M10"/>
    <mergeCell ref="A7:A10"/>
    <mergeCell ref="B7:B10"/>
    <mergeCell ref="C7:C10"/>
    <mergeCell ref="D7:D10"/>
    <mergeCell ref="E7:E10"/>
    <mergeCell ref="H9:H10"/>
    <mergeCell ref="F7:M7"/>
    <mergeCell ref="A98:E98"/>
    <mergeCell ref="A93:D93"/>
    <mergeCell ref="A94:E94"/>
    <mergeCell ref="A95:E95"/>
    <mergeCell ref="A96:E96"/>
    <mergeCell ref="A89:M89"/>
    <mergeCell ref="A90:M90"/>
    <mergeCell ref="A91:E91"/>
    <mergeCell ref="A97:D97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M22" sqref="M22"/>
    </sheetView>
  </sheetViews>
  <sheetFormatPr defaultColWidth="9.140625" defaultRowHeight="12.75"/>
  <cols>
    <col min="1" max="1" width="4.8515625" style="220" customWidth="1"/>
    <col min="2" max="3" width="9.140625" style="221" customWidth="1"/>
    <col min="4" max="4" width="11.8515625" style="221" customWidth="1"/>
    <col min="5" max="5" width="6.7109375" style="220" customWidth="1"/>
    <col min="6" max="6" width="11.421875" style="224" customWidth="1"/>
    <col min="7" max="7" width="10.00390625" style="221" customWidth="1"/>
    <col min="8" max="8" width="10.140625" style="221" customWidth="1"/>
    <col min="9" max="9" width="13.7109375" style="221" customWidth="1"/>
    <col min="10" max="16384" width="9.140625" style="221" customWidth="1"/>
  </cols>
  <sheetData>
    <row r="1" spans="5:8" ht="12.75" customHeight="1">
      <c r="E1" s="222"/>
      <c r="F1" s="222"/>
      <c r="H1" s="222" t="s">
        <v>411</v>
      </c>
    </row>
    <row r="2" spans="5:8" ht="12.75" customHeight="1">
      <c r="E2" s="222"/>
      <c r="F2" s="222"/>
      <c r="H2" s="222" t="s">
        <v>414</v>
      </c>
    </row>
    <row r="3" spans="5:8" ht="12.75" customHeight="1">
      <c r="E3" s="222"/>
      <c r="F3" s="222"/>
      <c r="H3" s="222" t="s">
        <v>0</v>
      </c>
    </row>
    <row r="4" spans="1:8" ht="12.75" customHeight="1">
      <c r="A4" s="496"/>
      <c r="B4" s="496"/>
      <c r="E4" s="222"/>
      <c r="F4" s="222"/>
      <c r="H4" s="222" t="s">
        <v>413</v>
      </c>
    </row>
    <row r="5" ht="12.75" customHeight="1">
      <c r="E5" s="223"/>
    </row>
    <row r="6" ht="12.75" customHeight="1">
      <c r="E6" s="225"/>
    </row>
    <row r="7" spans="1:9" ht="12.75" customHeight="1">
      <c r="A7" s="496" t="s">
        <v>122</v>
      </c>
      <c r="B7" s="496"/>
      <c r="C7" s="496"/>
      <c r="D7" s="496"/>
      <c r="E7" s="496"/>
      <c r="F7" s="496"/>
      <c r="G7" s="496"/>
      <c r="H7" s="496"/>
      <c r="I7" s="496"/>
    </row>
    <row r="8" spans="1:9" ht="11.25">
      <c r="A8" s="496" t="s">
        <v>91</v>
      </c>
      <c r="B8" s="496"/>
      <c r="C8" s="496"/>
      <c r="D8" s="496"/>
      <c r="E8" s="496"/>
      <c r="F8" s="496"/>
      <c r="G8" s="496"/>
      <c r="H8" s="496"/>
      <c r="I8" s="496"/>
    </row>
    <row r="11" spans="1:2" ht="15.75" customHeight="1">
      <c r="A11" s="497" t="s">
        <v>92</v>
      </c>
      <c r="B11" s="497"/>
    </row>
    <row r="12" spans="1:2" ht="20.25" customHeight="1" thickBot="1">
      <c r="A12" s="498" t="s">
        <v>93</v>
      </c>
      <c r="B12" s="498"/>
    </row>
    <row r="13" spans="1:9" ht="22.5" customHeight="1" thickTop="1">
      <c r="A13" s="226" t="s">
        <v>94</v>
      </c>
      <c r="B13" s="499" t="s">
        <v>95</v>
      </c>
      <c r="C13" s="500"/>
      <c r="D13" s="501"/>
      <c r="E13" s="227" t="s">
        <v>96</v>
      </c>
      <c r="F13" s="228" t="s">
        <v>97</v>
      </c>
      <c r="G13" s="229" t="s">
        <v>98</v>
      </c>
      <c r="H13" s="229" t="s">
        <v>38</v>
      </c>
      <c r="I13" s="230" t="s">
        <v>124</v>
      </c>
    </row>
    <row r="14" spans="1:9" ht="24.75" customHeight="1">
      <c r="A14" s="231">
        <v>1</v>
      </c>
      <c r="B14" s="502" t="s">
        <v>99</v>
      </c>
      <c r="C14" s="502"/>
      <c r="D14" s="502"/>
      <c r="E14" s="232"/>
      <c r="F14" s="233">
        <f>F15+F16-F17</f>
        <v>87710</v>
      </c>
      <c r="G14" s="233">
        <f>G15+G16-G17</f>
        <v>0</v>
      </c>
      <c r="H14" s="233">
        <f>H15+H16-H17</f>
        <v>0</v>
      </c>
      <c r="I14" s="234">
        <f>I15+I16-I17</f>
        <v>87710</v>
      </c>
    </row>
    <row r="15" spans="1:9" ht="18.75" customHeight="1">
      <c r="A15" s="235" t="s">
        <v>100</v>
      </c>
      <c r="B15" s="503" t="s">
        <v>101</v>
      </c>
      <c r="C15" s="504"/>
      <c r="D15" s="505"/>
      <c r="E15" s="236"/>
      <c r="F15" s="237">
        <v>87710</v>
      </c>
      <c r="G15" s="212"/>
      <c r="H15" s="212"/>
      <c r="I15" s="238">
        <f>F15+G15-H15</f>
        <v>87710</v>
      </c>
    </row>
    <row r="16" spans="1:9" ht="18" customHeight="1">
      <c r="A16" s="235" t="s">
        <v>102</v>
      </c>
      <c r="B16" s="503" t="s">
        <v>103</v>
      </c>
      <c r="C16" s="504"/>
      <c r="D16" s="505"/>
      <c r="E16" s="236"/>
      <c r="F16" s="233"/>
      <c r="G16" s="212"/>
      <c r="H16" s="213"/>
      <c r="I16" s="238">
        <f aca="true" t="shared" si="0" ref="I16:I26">F16+G16-H16</f>
        <v>0</v>
      </c>
    </row>
    <row r="17" spans="1:9" ht="19.5" customHeight="1">
      <c r="A17" s="235" t="s">
        <v>104</v>
      </c>
      <c r="B17" s="503" t="s">
        <v>105</v>
      </c>
      <c r="C17" s="504"/>
      <c r="D17" s="505"/>
      <c r="E17" s="236"/>
      <c r="F17" s="233"/>
      <c r="G17" s="212"/>
      <c r="H17" s="213"/>
      <c r="I17" s="238">
        <f t="shared" si="0"/>
        <v>0</v>
      </c>
    </row>
    <row r="18" spans="1:9" ht="18.75" customHeight="1">
      <c r="A18" s="231">
        <v>2</v>
      </c>
      <c r="B18" s="502" t="s">
        <v>106</v>
      </c>
      <c r="C18" s="502"/>
      <c r="D18" s="502"/>
      <c r="E18" s="232"/>
      <c r="F18" s="233">
        <f>SUM(F19:F20)</f>
        <v>75000</v>
      </c>
      <c r="G18" s="233">
        <f>SUM(G19:G20)</f>
        <v>0</v>
      </c>
      <c r="H18" s="233">
        <f>SUM(H19:H20)</f>
        <v>0</v>
      </c>
      <c r="I18" s="234">
        <f>SUM(I19:I20)</f>
        <v>75000</v>
      </c>
    </row>
    <row r="19" spans="1:9" ht="18.75" customHeight="1">
      <c r="A19" s="235" t="s">
        <v>107</v>
      </c>
      <c r="B19" s="485" t="s">
        <v>108</v>
      </c>
      <c r="C19" s="485"/>
      <c r="D19" s="485"/>
      <c r="E19" s="239" t="s">
        <v>109</v>
      </c>
      <c r="F19" s="240"/>
      <c r="G19" s="213"/>
      <c r="H19" s="213"/>
      <c r="I19" s="238">
        <f t="shared" si="0"/>
        <v>0</v>
      </c>
    </row>
    <row r="20" spans="1:9" ht="18.75" customHeight="1">
      <c r="A20" s="235" t="s">
        <v>110</v>
      </c>
      <c r="B20" s="503" t="s">
        <v>111</v>
      </c>
      <c r="C20" s="504"/>
      <c r="D20" s="505"/>
      <c r="E20" s="239" t="s">
        <v>112</v>
      </c>
      <c r="F20" s="240">
        <v>75000</v>
      </c>
      <c r="G20" s="212"/>
      <c r="H20" s="213"/>
      <c r="I20" s="238">
        <f t="shared" si="0"/>
        <v>75000</v>
      </c>
    </row>
    <row r="21" spans="1:9" ht="17.25" customHeight="1">
      <c r="A21" s="231">
        <v>3</v>
      </c>
      <c r="B21" s="486" t="s">
        <v>113</v>
      </c>
      <c r="C21" s="486"/>
      <c r="D21" s="486"/>
      <c r="E21" s="241"/>
      <c r="F21" s="233">
        <f>SUM(F22:F26)</f>
        <v>161013</v>
      </c>
      <c r="G21" s="233">
        <f>SUM(G22:G26)</f>
        <v>20000</v>
      </c>
      <c r="H21" s="233">
        <f>SUM(H22:H26)</f>
        <v>20000</v>
      </c>
      <c r="I21" s="234">
        <f>SUM(I22:I26)</f>
        <v>161013</v>
      </c>
    </row>
    <row r="22" spans="1:9" ht="19.5" customHeight="1">
      <c r="A22" s="242" t="s">
        <v>114</v>
      </c>
      <c r="B22" s="487" t="s">
        <v>111</v>
      </c>
      <c r="C22" s="488"/>
      <c r="D22" s="489"/>
      <c r="E22" s="243">
        <v>2960</v>
      </c>
      <c r="F22" s="244"/>
      <c r="G22" s="214"/>
      <c r="H22" s="214"/>
      <c r="I22" s="245">
        <f t="shared" si="0"/>
        <v>0</v>
      </c>
    </row>
    <row r="23" spans="1:9" ht="19.5" customHeight="1">
      <c r="A23" s="242"/>
      <c r="B23" s="490" t="s">
        <v>115</v>
      </c>
      <c r="C23" s="491"/>
      <c r="D23" s="492"/>
      <c r="E23" s="243">
        <v>4210</v>
      </c>
      <c r="F23" s="240">
        <v>20000</v>
      </c>
      <c r="G23" s="212">
        <v>20000</v>
      </c>
      <c r="H23" s="213"/>
      <c r="I23" s="238">
        <f t="shared" si="0"/>
        <v>40000</v>
      </c>
    </row>
    <row r="24" spans="1:9" ht="19.5" customHeight="1">
      <c r="A24" s="242"/>
      <c r="B24" s="490" t="s">
        <v>116</v>
      </c>
      <c r="C24" s="491"/>
      <c r="D24" s="492"/>
      <c r="E24" s="243">
        <v>4270</v>
      </c>
      <c r="F24" s="240"/>
      <c r="G24" s="213"/>
      <c r="H24" s="213"/>
      <c r="I24" s="238">
        <f t="shared" si="0"/>
        <v>0</v>
      </c>
    </row>
    <row r="25" spans="1:9" ht="19.5" customHeight="1">
      <c r="A25" s="242"/>
      <c r="B25" s="490" t="s">
        <v>41</v>
      </c>
      <c r="C25" s="491"/>
      <c r="D25" s="492"/>
      <c r="E25" s="243">
        <v>4300</v>
      </c>
      <c r="F25" s="240">
        <v>66013</v>
      </c>
      <c r="G25" s="212"/>
      <c r="H25" s="212"/>
      <c r="I25" s="238">
        <f t="shared" si="0"/>
        <v>66013</v>
      </c>
    </row>
    <row r="26" spans="1:9" ht="21" customHeight="1">
      <c r="A26" s="242"/>
      <c r="B26" s="493" t="s">
        <v>123</v>
      </c>
      <c r="C26" s="549"/>
      <c r="D26" s="550"/>
      <c r="E26" s="246">
        <v>6110</v>
      </c>
      <c r="F26" s="237">
        <v>75000</v>
      </c>
      <c r="G26" s="240"/>
      <c r="H26" s="211">
        <v>20000</v>
      </c>
      <c r="I26" s="238">
        <f t="shared" si="0"/>
        <v>55000</v>
      </c>
    </row>
    <row r="27" spans="1:9" ht="24.75" customHeight="1">
      <c r="A27" s="247">
        <v>4</v>
      </c>
      <c r="B27" s="551" t="s">
        <v>117</v>
      </c>
      <c r="C27" s="551"/>
      <c r="D27" s="551"/>
      <c r="E27" s="248"/>
      <c r="F27" s="249">
        <f>SUM(F14+F18)-F21</f>
        <v>1697</v>
      </c>
      <c r="G27" s="249"/>
      <c r="H27" s="249"/>
      <c r="I27" s="250">
        <f>SUM(I14+I18)-I21</f>
        <v>1697</v>
      </c>
    </row>
    <row r="28" spans="1:9" ht="19.5" customHeight="1">
      <c r="A28" s="235" t="s">
        <v>118</v>
      </c>
      <c r="B28" s="503" t="s">
        <v>101</v>
      </c>
      <c r="C28" s="504"/>
      <c r="D28" s="505"/>
      <c r="E28" s="241"/>
      <c r="F28" s="258">
        <v>1697</v>
      </c>
      <c r="G28" s="249"/>
      <c r="H28" s="249"/>
      <c r="I28" s="259">
        <v>1697</v>
      </c>
    </row>
    <row r="29" spans="1:9" ht="21" customHeight="1">
      <c r="A29" s="235" t="s">
        <v>119</v>
      </c>
      <c r="B29" s="503" t="s">
        <v>103</v>
      </c>
      <c r="C29" s="504"/>
      <c r="D29" s="505"/>
      <c r="E29" s="241"/>
      <c r="F29" s="233"/>
      <c r="G29" s="213"/>
      <c r="H29" s="213"/>
      <c r="I29" s="251"/>
    </row>
    <row r="30" spans="1:9" ht="21" customHeight="1" thickBot="1">
      <c r="A30" s="252" t="s">
        <v>120</v>
      </c>
      <c r="B30" s="552" t="s">
        <v>121</v>
      </c>
      <c r="C30" s="553"/>
      <c r="D30" s="554"/>
      <c r="E30" s="253"/>
      <c r="F30" s="254"/>
      <c r="G30" s="255"/>
      <c r="H30" s="255"/>
      <c r="I30" s="256"/>
    </row>
    <row r="31" spans="1:5" ht="21" customHeight="1" thickTop="1">
      <c r="A31" s="257"/>
      <c r="B31" s="257"/>
      <c r="C31" s="257"/>
      <c r="D31" s="257"/>
      <c r="E31" s="257"/>
    </row>
    <row r="32" spans="1:9" ht="45.75" customHeight="1">
      <c r="A32" s="555" t="s">
        <v>258</v>
      </c>
      <c r="B32" s="556"/>
      <c r="C32" s="556"/>
      <c r="D32" s="556"/>
      <c r="E32" s="556"/>
      <c r="F32" s="556"/>
      <c r="G32" s="556"/>
      <c r="H32" s="556"/>
      <c r="I32" s="556"/>
    </row>
    <row r="33" spans="1:6" ht="14.25" customHeight="1">
      <c r="A33" s="557"/>
      <c r="B33" s="557"/>
      <c r="C33" s="557"/>
      <c r="D33" s="557"/>
      <c r="E33" s="557"/>
      <c r="F33" s="557"/>
    </row>
    <row r="34" spans="1:6" ht="15" customHeight="1">
      <c r="A34" s="557"/>
      <c r="B34" s="557"/>
      <c r="C34" s="557"/>
      <c r="D34" s="557"/>
      <c r="E34" s="557"/>
      <c r="F34" s="557"/>
    </row>
    <row r="35" spans="1:6" ht="11.25" customHeight="1">
      <c r="A35" s="558"/>
      <c r="B35" s="558"/>
      <c r="C35" s="558"/>
      <c r="D35" s="558"/>
      <c r="E35" s="558"/>
      <c r="F35" s="558"/>
    </row>
    <row r="36" spans="1:5" ht="15.75" customHeight="1">
      <c r="A36" s="559"/>
      <c r="B36" s="560"/>
      <c r="C36" s="560"/>
      <c r="D36" s="560"/>
      <c r="E36" s="560"/>
    </row>
  </sheetData>
  <mergeCells count="28">
    <mergeCell ref="A33:F33"/>
    <mergeCell ref="A34:F34"/>
    <mergeCell ref="A35:F35"/>
    <mergeCell ref="A36:E36"/>
    <mergeCell ref="B28:D28"/>
    <mergeCell ref="B29:D29"/>
    <mergeCell ref="B30:D30"/>
    <mergeCell ref="A32:I32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A12:B12"/>
    <mergeCell ref="B13:D13"/>
    <mergeCell ref="B14:D14"/>
    <mergeCell ref="B15:D15"/>
    <mergeCell ref="A4:B4"/>
    <mergeCell ref="A7:I7"/>
    <mergeCell ref="A8:I8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M20" sqref="M20"/>
    </sheetView>
  </sheetViews>
  <sheetFormatPr defaultColWidth="9.140625" defaultRowHeight="12.75"/>
  <sheetData>
    <row r="1" spans="1:9" ht="12.75">
      <c r="A1" s="220"/>
      <c r="B1" s="221"/>
      <c r="C1" s="221"/>
      <c r="D1" s="221"/>
      <c r="E1" s="221"/>
      <c r="F1" s="221"/>
      <c r="G1" s="561" t="s">
        <v>349</v>
      </c>
      <c r="H1" s="561"/>
      <c r="I1" s="561"/>
    </row>
    <row r="2" spans="1:9" ht="12.75">
      <c r="A2" s="220"/>
      <c r="B2" s="221"/>
      <c r="C2" s="221"/>
      <c r="D2" s="221"/>
      <c r="E2" s="221"/>
      <c r="F2" s="221"/>
      <c r="G2" s="561" t="s">
        <v>415</v>
      </c>
      <c r="H2" s="561"/>
      <c r="I2" s="561"/>
    </row>
    <row r="3" spans="1:9" ht="12.75">
      <c r="A3" s="220"/>
      <c r="B3" s="221"/>
      <c r="C3" s="221"/>
      <c r="D3" s="221"/>
      <c r="E3" s="221"/>
      <c r="F3" s="221"/>
      <c r="G3" s="561" t="s">
        <v>0</v>
      </c>
      <c r="H3" s="561"/>
      <c r="I3" s="561"/>
    </row>
    <row r="4" spans="1:9" ht="12.75">
      <c r="A4" s="220"/>
      <c r="B4" s="221"/>
      <c r="C4" s="221"/>
      <c r="D4" s="221"/>
      <c r="E4" s="221"/>
      <c r="F4" s="221"/>
      <c r="G4" s="561" t="s">
        <v>413</v>
      </c>
      <c r="H4" s="561"/>
      <c r="I4" s="561"/>
    </row>
    <row r="5" spans="1:9" ht="12.75">
      <c r="A5" s="220"/>
      <c r="B5" s="221"/>
      <c r="C5" s="221"/>
      <c r="D5" s="221"/>
      <c r="E5" s="221"/>
      <c r="F5" s="221"/>
      <c r="G5" s="221"/>
      <c r="H5" s="224"/>
      <c r="I5" s="221"/>
    </row>
    <row r="6" spans="1:9" ht="12.75">
      <c r="A6" s="560" t="s">
        <v>156</v>
      </c>
      <c r="B6" s="560"/>
      <c r="C6" s="560"/>
      <c r="D6" s="560"/>
      <c r="E6" s="560"/>
      <c r="F6" s="560"/>
      <c r="G6" s="560"/>
      <c r="H6" s="560"/>
      <c r="I6" s="560"/>
    </row>
    <row r="7" spans="1:9" ht="12.75">
      <c r="A7" s="560" t="s">
        <v>157</v>
      </c>
      <c r="B7" s="560"/>
      <c r="C7" s="560"/>
      <c r="D7" s="560"/>
      <c r="E7" s="560"/>
      <c r="F7" s="560"/>
      <c r="G7" s="560"/>
      <c r="H7" s="560"/>
      <c r="I7" s="560"/>
    </row>
    <row r="8" spans="1:9" ht="12.75">
      <c r="A8" s="560" t="s">
        <v>158</v>
      </c>
      <c r="B8" s="560"/>
      <c r="C8" s="560"/>
      <c r="D8" s="560"/>
      <c r="E8" s="560"/>
      <c r="F8" s="560"/>
      <c r="G8" s="560"/>
      <c r="H8" s="560"/>
      <c r="I8" s="560"/>
    </row>
    <row r="9" spans="1:9" ht="13.5" thickBot="1">
      <c r="A9" s="220"/>
      <c r="B9" s="221"/>
      <c r="C9" s="221"/>
      <c r="D9" s="221"/>
      <c r="E9" s="221"/>
      <c r="F9" s="221"/>
      <c r="G9" s="221"/>
      <c r="H9" s="224"/>
      <c r="I9" s="221"/>
    </row>
    <row r="10" spans="1:9" ht="27" customHeight="1" thickBot="1" thickTop="1">
      <c r="A10" s="270" t="s">
        <v>87</v>
      </c>
      <c r="B10" s="562" t="s">
        <v>34</v>
      </c>
      <c r="C10" s="562"/>
      <c r="D10" s="562"/>
      <c r="E10" s="562"/>
      <c r="F10" s="563" t="s">
        <v>159</v>
      </c>
      <c r="G10" s="563"/>
      <c r="H10" s="564" t="s">
        <v>160</v>
      </c>
      <c r="I10" s="565"/>
    </row>
    <row r="11" spans="1:9" ht="24" customHeight="1" thickTop="1">
      <c r="A11" s="271" t="s">
        <v>161</v>
      </c>
      <c r="B11" s="566" t="s">
        <v>162</v>
      </c>
      <c r="C11" s="566"/>
      <c r="D11" s="566"/>
      <c r="E11" s="566"/>
      <c r="F11" s="567"/>
      <c r="G11" s="567"/>
      <c r="H11" s="568">
        <v>47982359</v>
      </c>
      <c r="I11" s="569"/>
    </row>
    <row r="12" spans="1:9" ht="23.25" customHeight="1">
      <c r="A12" s="271" t="s">
        <v>163</v>
      </c>
      <c r="B12" s="566" t="s">
        <v>164</v>
      </c>
      <c r="C12" s="566"/>
      <c r="D12" s="566"/>
      <c r="E12" s="566"/>
      <c r="F12" s="567"/>
      <c r="G12" s="567"/>
      <c r="H12" s="568">
        <v>50011958</v>
      </c>
      <c r="I12" s="569"/>
    </row>
    <row r="13" spans="1:9" ht="21.75" customHeight="1">
      <c r="A13" s="271" t="s">
        <v>165</v>
      </c>
      <c r="B13" s="566" t="s">
        <v>166</v>
      </c>
      <c r="C13" s="566"/>
      <c r="D13" s="566"/>
      <c r="E13" s="566"/>
      <c r="F13" s="567"/>
      <c r="G13" s="567"/>
      <c r="H13" s="570">
        <f>H11-H12</f>
        <v>-2029599</v>
      </c>
      <c r="I13" s="571"/>
    </row>
    <row r="14" spans="1:9" ht="18" customHeight="1">
      <c r="A14" s="271"/>
      <c r="B14" s="566" t="s">
        <v>167</v>
      </c>
      <c r="C14" s="566"/>
      <c r="D14" s="566"/>
      <c r="E14" s="566"/>
      <c r="F14" s="567"/>
      <c r="G14" s="567"/>
      <c r="H14" s="568"/>
      <c r="I14" s="569"/>
    </row>
    <row r="15" spans="1:9" ht="18" customHeight="1">
      <c r="A15" s="271"/>
      <c r="B15" s="566" t="s">
        <v>168</v>
      </c>
      <c r="C15" s="566"/>
      <c r="D15" s="566"/>
      <c r="E15" s="566"/>
      <c r="F15" s="567"/>
      <c r="G15" s="567"/>
      <c r="H15" s="568"/>
      <c r="I15" s="569"/>
    </row>
    <row r="16" spans="1:9" ht="23.25" customHeight="1">
      <c r="A16" s="235" t="s">
        <v>169</v>
      </c>
      <c r="B16" s="572" t="s">
        <v>170</v>
      </c>
      <c r="C16" s="573"/>
      <c r="D16" s="573"/>
      <c r="E16" s="574"/>
      <c r="F16" s="575"/>
      <c r="G16" s="576"/>
      <c r="H16" s="577">
        <f>H17-H24</f>
        <v>2029599</v>
      </c>
      <c r="I16" s="578"/>
    </row>
    <row r="17" spans="1:9" ht="23.25" customHeight="1">
      <c r="A17" s="235" t="s">
        <v>171</v>
      </c>
      <c r="B17" s="579" t="s">
        <v>172</v>
      </c>
      <c r="C17" s="579"/>
      <c r="D17" s="579"/>
      <c r="E17" s="579"/>
      <c r="F17" s="567"/>
      <c r="G17" s="567"/>
      <c r="H17" s="570">
        <f>SUM(H18:I23)</f>
        <v>3389535</v>
      </c>
      <c r="I17" s="571"/>
    </row>
    <row r="18" spans="1:9" ht="18" customHeight="1">
      <c r="A18" s="271" t="s">
        <v>161</v>
      </c>
      <c r="B18" s="566" t="s">
        <v>173</v>
      </c>
      <c r="C18" s="566"/>
      <c r="D18" s="566"/>
      <c r="E18" s="566"/>
      <c r="F18" s="567"/>
      <c r="G18" s="567"/>
      <c r="H18" s="568"/>
      <c r="I18" s="569"/>
    </row>
    <row r="19" spans="1:9" ht="18" customHeight="1">
      <c r="A19" s="271" t="s">
        <v>163</v>
      </c>
      <c r="B19" s="566" t="s">
        <v>174</v>
      </c>
      <c r="C19" s="566"/>
      <c r="D19" s="566"/>
      <c r="E19" s="566"/>
      <c r="F19" s="567" t="s">
        <v>175</v>
      </c>
      <c r="G19" s="567"/>
      <c r="H19" s="568">
        <v>2547000</v>
      </c>
      <c r="I19" s="569"/>
    </row>
    <row r="20" spans="1:9" ht="18.75" customHeight="1">
      <c r="A20" s="271" t="s">
        <v>165</v>
      </c>
      <c r="B20" s="566" t="s">
        <v>176</v>
      </c>
      <c r="C20" s="566"/>
      <c r="D20" s="566"/>
      <c r="E20" s="566"/>
      <c r="F20" s="567" t="s">
        <v>175</v>
      </c>
      <c r="G20" s="567"/>
      <c r="H20" s="568"/>
      <c r="I20" s="569"/>
    </row>
    <row r="21" spans="1:9" ht="18" customHeight="1">
      <c r="A21" s="271" t="s">
        <v>169</v>
      </c>
      <c r="B21" s="566" t="s">
        <v>177</v>
      </c>
      <c r="C21" s="566"/>
      <c r="D21" s="566"/>
      <c r="E21" s="566"/>
      <c r="F21" s="567"/>
      <c r="G21" s="567"/>
      <c r="H21" s="568"/>
      <c r="I21" s="569"/>
    </row>
    <row r="22" spans="1:9" ht="17.25" customHeight="1">
      <c r="A22" s="271" t="s">
        <v>178</v>
      </c>
      <c r="B22" s="566" t="s">
        <v>179</v>
      </c>
      <c r="C22" s="566"/>
      <c r="D22" s="566"/>
      <c r="E22" s="566"/>
      <c r="F22" s="567"/>
      <c r="G22" s="567"/>
      <c r="H22" s="568"/>
      <c r="I22" s="569"/>
    </row>
    <row r="23" spans="1:9" ht="25.5" customHeight="1">
      <c r="A23" s="271" t="s">
        <v>180</v>
      </c>
      <c r="B23" s="580" t="s">
        <v>181</v>
      </c>
      <c r="C23" s="580"/>
      <c r="D23" s="580"/>
      <c r="E23" s="580"/>
      <c r="F23" s="567" t="s">
        <v>182</v>
      </c>
      <c r="G23" s="567"/>
      <c r="H23" s="568">
        <v>842535</v>
      </c>
      <c r="I23" s="569"/>
    </row>
    <row r="24" spans="1:9" ht="24" customHeight="1">
      <c r="A24" s="235" t="s">
        <v>183</v>
      </c>
      <c r="B24" s="579" t="s">
        <v>184</v>
      </c>
      <c r="C24" s="579"/>
      <c r="D24" s="579"/>
      <c r="E24" s="579"/>
      <c r="F24" s="567"/>
      <c r="G24" s="567"/>
      <c r="H24" s="570">
        <f>SUM(H25:I28)</f>
        <v>1359936</v>
      </c>
      <c r="I24" s="571"/>
    </row>
    <row r="25" spans="1:9" ht="17.25" customHeight="1">
      <c r="A25" s="271" t="s">
        <v>161</v>
      </c>
      <c r="B25" s="566" t="s">
        <v>185</v>
      </c>
      <c r="C25" s="566"/>
      <c r="D25" s="566"/>
      <c r="E25" s="566"/>
      <c r="F25" s="567"/>
      <c r="G25" s="567"/>
      <c r="H25" s="568"/>
      <c r="I25" s="569"/>
    </row>
    <row r="26" spans="1:9" ht="18" customHeight="1">
      <c r="A26" s="271" t="s">
        <v>163</v>
      </c>
      <c r="B26" s="566" t="s">
        <v>186</v>
      </c>
      <c r="C26" s="566"/>
      <c r="D26" s="566"/>
      <c r="E26" s="566"/>
      <c r="F26" s="567" t="s">
        <v>187</v>
      </c>
      <c r="G26" s="567"/>
      <c r="H26" s="568">
        <v>1193000</v>
      </c>
      <c r="I26" s="569"/>
    </row>
    <row r="27" spans="1:9" ht="18" customHeight="1">
      <c r="A27" s="271" t="s">
        <v>165</v>
      </c>
      <c r="B27" s="566" t="s">
        <v>188</v>
      </c>
      <c r="C27" s="566"/>
      <c r="D27" s="566"/>
      <c r="E27" s="566"/>
      <c r="F27" s="567" t="s">
        <v>187</v>
      </c>
      <c r="G27" s="567"/>
      <c r="H27" s="568">
        <v>166936</v>
      </c>
      <c r="I27" s="569"/>
    </row>
    <row r="28" spans="1:9" ht="20.25" customHeight="1" thickBot="1">
      <c r="A28" s="272" t="s">
        <v>189</v>
      </c>
      <c r="B28" s="581" t="s">
        <v>190</v>
      </c>
      <c r="C28" s="581"/>
      <c r="D28" s="581"/>
      <c r="E28" s="581"/>
      <c r="F28" s="582"/>
      <c r="G28" s="582"/>
      <c r="H28" s="583"/>
      <c r="I28" s="584"/>
    </row>
    <row r="29" spans="1:9" ht="13.5" thickTop="1">
      <c r="A29" s="220"/>
      <c r="B29" s="221"/>
      <c r="C29" s="221"/>
      <c r="D29" s="221"/>
      <c r="E29" s="221"/>
      <c r="F29" s="221"/>
      <c r="G29" s="221"/>
      <c r="H29" s="224"/>
      <c r="I29" s="221"/>
    </row>
    <row r="30" spans="1:9" ht="12.75">
      <c r="A30" s="220"/>
      <c r="B30" s="221"/>
      <c r="C30" s="221"/>
      <c r="D30" s="221"/>
      <c r="E30" s="221"/>
      <c r="F30" s="496"/>
      <c r="G30" s="496"/>
      <c r="H30" s="496"/>
      <c r="I30" s="496"/>
    </row>
    <row r="32" spans="1:9" ht="12.75">
      <c r="A32" s="220"/>
      <c r="B32" s="221"/>
      <c r="C32" s="221"/>
      <c r="D32" s="221"/>
      <c r="E32" s="221"/>
      <c r="F32" s="496"/>
      <c r="G32" s="496"/>
      <c r="H32" s="496"/>
      <c r="I32" s="496"/>
    </row>
  </sheetData>
  <mergeCells count="66">
    <mergeCell ref="F30:I30"/>
    <mergeCell ref="F32:I32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6:I6"/>
    <mergeCell ref="A7:I7"/>
    <mergeCell ref="A8:I8"/>
    <mergeCell ref="B10:E10"/>
    <mergeCell ref="F10:G10"/>
    <mergeCell ref="H10:I10"/>
    <mergeCell ref="G1:I1"/>
    <mergeCell ref="G2:I2"/>
    <mergeCell ref="G3:I3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H4" sqref="H4"/>
    </sheetView>
  </sheetViews>
  <sheetFormatPr defaultColWidth="9.140625" defaultRowHeight="12.75"/>
  <cols>
    <col min="1" max="1" width="5.421875" style="93" customWidth="1"/>
    <col min="2" max="2" width="41.7109375" style="93" customWidth="1"/>
    <col min="3" max="3" width="13.8515625" style="93" customWidth="1"/>
    <col min="4" max="4" width="7.7109375" style="93" customWidth="1"/>
    <col min="5" max="5" width="13.57421875" style="93" customWidth="1"/>
    <col min="6" max="6" width="11.7109375" style="93" customWidth="1"/>
    <col min="7" max="7" width="15.00390625" style="93" customWidth="1"/>
    <col min="8" max="8" width="11.28125" style="93" customWidth="1"/>
    <col min="9" max="9" width="11.00390625" style="93" customWidth="1"/>
    <col min="10" max="16384" width="9.140625" style="93" customWidth="1"/>
  </cols>
  <sheetData>
    <row r="1" ht="11.25">
      <c r="H1" s="93" t="s">
        <v>285</v>
      </c>
    </row>
    <row r="2" ht="11.25">
      <c r="H2" s="93" t="s">
        <v>414</v>
      </c>
    </row>
    <row r="3" ht="11.25">
      <c r="H3" s="93" t="s">
        <v>0</v>
      </c>
    </row>
    <row r="4" ht="11.25">
      <c r="H4" s="93" t="s">
        <v>413</v>
      </c>
    </row>
    <row r="5" spans="2:9" ht="18.75" customHeight="1">
      <c r="B5" s="606" t="s">
        <v>286</v>
      </c>
      <c r="C5" s="606"/>
      <c r="D5" s="606"/>
      <c r="E5" s="606"/>
      <c r="F5" s="606"/>
      <c r="G5" s="606"/>
      <c r="H5" s="606"/>
      <c r="I5" s="606"/>
    </row>
    <row r="6" spans="1:9" ht="36.75" customHeight="1">
      <c r="A6" s="607" t="s">
        <v>87</v>
      </c>
      <c r="B6" s="607" t="s">
        <v>287</v>
      </c>
      <c r="C6" s="607" t="s">
        <v>288</v>
      </c>
      <c r="D6" s="607" t="s">
        <v>289</v>
      </c>
      <c r="E6" s="607" t="s">
        <v>290</v>
      </c>
      <c r="F6" s="607" t="s">
        <v>291</v>
      </c>
      <c r="G6" s="607" t="s">
        <v>292</v>
      </c>
      <c r="H6" s="609" t="s">
        <v>344</v>
      </c>
      <c r="I6" s="610"/>
    </row>
    <row r="7" spans="1:9" ht="12" customHeight="1">
      <c r="A7" s="608"/>
      <c r="B7" s="608"/>
      <c r="C7" s="608"/>
      <c r="D7" s="608"/>
      <c r="E7" s="608"/>
      <c r="F7" s="608"/>
      <c r="G7" s="608"/>
      <c r="H7" s="309">
        <v>2008</v>
      </c>
      <c r="I7" s="309" t="s">
        <v>274</v>
      </c>
    </row>
    <row r="8" spans="1:9" ht="12" thickBot="1">
      <c r="A8" s="310" t="s">
        <v>293</v>
      </c>
      <c r="B8" s="311" t="s">
        <v>294</v>
      </c>
      <c r="C8" s="312"/>
      <c r="D8" s="310"/>
      <c r="E8" s="313">
        <f>E12+E20+E29+E43+E50+E36+E58+E65</f>
        <v>6921510</v>
      </c>
      <c r="F8" s="313">
        <f>F12+F20+F29+F43+F50+F36+F58+F65</f>
        <v>1647476</v>
      </c>
      <c r="G8" s="313">
        <f>G12+G20+G29+G43+G50+G36+G58+G65</f>
        <v>1759258</v>
      </c>
      <c r="H8" s="313">
        <f>H12+H20+H29+H43+H50+H36+H58+H65</f>
        <v>2080000</v>
      </c>
      <c r="I8" s="313">
        <f>I12+I20+I29+I43+I50+I36+I58+I65</f>
        <v>0</v>
      </c>
    </row>
    <row r="9" spans="1:9" ht="11.25">
      <c r="A9" s="314"/>
      <c r="B9" s="315" t="s">
        <v>295</v>
      </c>
      <c r="C9" s="316"/>
      <c r="D9" s="317"/>
      <c r="E9" s="318"/>
      <c r="F9" s="318"/>
      <c r="G9" s="318"/>
      <c r="H9" s="318"/>
      <c r="I9" s="319"/>
    </row>
    <row r="10" spans="1:9" ht="11.25">
      <c r="A10" s="314"/>
      <c r="B10" s="320" t="s">
        <v>296</v>
      </c>
      <c r="C10" s="321"/>
      <c r="D10" s="322"/>
      <c r="E10" s="323"/>
      <c r="F10" s="323"/>
      <c r="G10" s="323"/>
      <c r="H10" s="323"/>
      <c r="I10" s="324"/>
    </row>
    <row r="11" spans="1:9" ht="11.25">
      <c r="A11" s="314"/>
      <c r="B11" s="320" t="s">
        <v>297</v>
      </c>
      <c r="C11" s="321"/>
      <c r="D11" s="322"/>
      <c r="E11" s="323"/>
      <c r="F11" s="323"/>
      <c r="G11" s="323"/>
      <c r="H11" s="323"/>
      <c r="I11" s="324"/>
    </row>
    <row r="12" spans="1:9" ht="24" customHeight="1">
      <c r="A12" s="314">
        <v>1</v>
      </c>
      <c r="B12" s="325" t="s">
        <v>298</v>
      </c>
      <c r="C12" s="588" t="s">
        <v>299</v>
      </c>
      <c r="D12" s="588" t="s">
        <v>13</v>
      </c>
      <c r="E12" s="327">
        <f>I12+H12+G12+F12</f>
        <v>65202</v>
      </c>
      <c r="F12" s="327">
        <f>SUM(F13:F16)</f>
        <v>19560</v>
      </c>
      <c r="G12" s="327">
        <f>SUM(G13:G16)</f>
        <v>45642</v>
      </c>
      <c r="H12" s="327">
        <f>SUM(H13:H16)</f>
        <v>0</v>
      </c>
      <c r="I12" s="328"/>
    </row>
    <row r="13" spans="1:9" ht="12.75" customHeight="1">
      <c r="A13" s="314"/>
      <c r="B13" s="328" t="s">
        <v>300</v>
      </c>
      <c r="C13" s="589"/>
      <c r="D13" s="589"/>
      <c r="E13" s="329">
        <f>SUM(F13:I13)</f>
        <v>0</v>
      </c>
      <c r="F13" s="329"/>
      <c r="G13" s="329"/>
      <c r="H13" s="329"/>
      <c r="I13" s="328"/>
    </row>
    <row r="14" spans="1:9" ht="12.75" customHeight="1">
      <c r="A14" s="314"/>
      <c r="B14" s="328" t="s">
        <v>301</v>
      </c>
      <c r="C14" s="589"/>
      <c r="D14" s="589"/>
      <c r="E14" s="329">
        <f>SUM(F14:I14)</f>
        <v>0</v>
      </c>
      <c r="F14" s="329"/>
      <c r="G14" s="329"/>
      <c r="H14" s="329"/>
      <c r="I14" s="328"/>
    </row>
    <row r="15" spans="1:9" ht="12.75" customHeight="1">
      <c r="A15" s="314"/>
      <c r="B15" s="328" t="s">
        <v>302</v>
      </c>
      <c r="C15" s="589"/>
      <c r="D15" s="589"/>
      <c r="E15" s="329">
        <f>SUM(F15:I15)</f>
        <v>16301</v>
      </c>
      <c r="F15" s="329">
        <v>4890</v>
      </c>
      <c r="G15" s="329">
        <v>11411</v>
      </c>
      <c r="H15" s="329"/>
      <c r="I15" s="328"/>
    </row>
    <row r="16" spans="1:9" ht="12.75" customHeight="1" thickBot="1">
      <c r="A16" s="314"/>
      <c r="B16" s="328" t="s">
        <v>303</v>
      </c>
      <c r="C16" s="589"/>
      <c r="D16" s="605"/>
      <c r="E16" s="329">
        <f>SUM(F16:I16)</f>
        <v>48901</v>
      </c>
      <c r="F16" s="329">
        <v>14670</v>
      </c>
      <c r="G16" s="329">
        <v>34231</v>
      </c>
      <c r="H16" s="329"/>
      <c r="I16" s="328"/>
    </row>
    <row r="17" spans="1:9" ht="11.25">
      <c r="A17" s="331"/>
      <c r="B17" s="332" t="s">
        <v>295</v>
      </c>
      <c r="C17" s="333"/>
      <c r="D17" s="334"/>
      <c r="E17" s="335"/>
      <c r="F17" s="335"/>
      <c r="G17" s="335"/>
      <c r="H17" s="335"/>
      <c r="I17" s="336"/>
    </row>
    <row r="18" spans="1:9" ht="11.25">
      <c r="A18" s="314"/>
      <c r="B18" s="320" t="s">
        <v>296</v>
      </c>
      <c r="C18" s="321"/>
      <c r="D18" s="322"/>
      <c r="E18" s="323"/>
      <c r="F18" s="323"/>
      <c r="G18" s="323"/>
      <c r="H18" s="323"/>
      <c r="I18" s="324"/>
    </row>
    <row r="19" spans="1:9" ht="11.25">
      <c r="A19" s="314"/>
      <c r="B19" s="320" t="s">
        <v>297</v>
      </c>
      <c r="C19" s="321"/>
      <c r="D19" s="322"/>
      <c r="E19" s="323"/>
      <c r="F19" s="323"/>
      <c r="G19" s="323"/>
      <c r="H19" s="323"/>
      <c r="I19" s="324"/>
    </row>
    <row r="20" spans="1:9" ht="25.5" customHeight="1">
      <c r="A20" s="314">
        <v>2</v>
      </c>
      <c r="B20" s="325" t="s">
        <v>304</v>
      </c>
      <c r="C20" s="588" t="s">
        <v>299</v>
      </c>
      <c r="D20" s="588" t="s">
        <v>13</v>
      </c>
      <c r="E20" s="327">
        <f>I20+H20+G20+F20</f>
        <v>582000</v>
      </c>
      <c r="F20" s="327">
        <f>SUM(F21:F24)</f>
        <v>174600</v>
      </c>
      <c r="G20" s="327">
        <f>SUM(G21:G24)</f>
        <v>407400</v>
      </c>
      <c r="H20" s="327">
        <f>SUM(H21:H24)</f>
        <v>0</v>
      </c>
      <c r="I20" s="328"/>
    </row>
    <row r="21" spans="1:9" ht="12.75" customHeight="1">
      <c r="A21" s="314"/>
      <c r="B21" s="328" t="s">
        <v>300</v>
      </c>
      <c r="C21" s="589"/>
      <c r="D21" s="589"/>
      <c r="E21" s="329">
        <f>SUM(F21:I21)</f>
        <v>0</v>
      </c>
      <c r="F21" s="329"/>
      <c r="G21" s="329"/>
      <c r="H21" s="329"/>
      <c r="I21" s="328"/>
    </row>
    <row r="22" spans="1:9" ht="12.75" customHeight="1">
      <c r="A22" s="314"/>
      <c r="B22" s="328" t="s">
        <v>301</v>
      </c>
      <c r="C22" s="589"/>
      <c r="D22" s="589"/>
      <c r="E22" s="329">
        <f>SUM(F22:I22)</f>
        <v>0</v>
      </c>
      <c r="F22" s="329"/>
      <c r="G22" s="329"/>
      <c r="H22" s="329"/>
      <c r="I22" s="328"/>
    </row>
    <row r="23" spans="1:9" ht="12.75" customHeight="1">
      <c r="A23" s="314"/>
      <c r="B23" s="328" t="s">
        <v>302</v>
      </c>
      <c r="C23" s="589"/>
      <c r="D23" s="589"/>
      <c r="E23" s="329">
        <f>SUM(F23:I23)</f>
        <v>187171</v>
      </c>
      <c r="F23" s="329">
        <v>56151</v>
      </c>
      <c r="G23" s="329">
        <v>131020</v>
      </c>
      <c r="H23" s="329"/>
      <c r="I23" s="328"/>
    </row>
    <row r="24" spans="1:9" ht="12.75" customHeight="1" thickBot="1">
      <c r="A24" s="314"/>
      <c r="B24" s="328" t="s">
        <v>303</v>
      </c>
      <c r="C24" s="589"/>
      <c r="D24" s="605"/>
      <c r="E24" s="329">
        <f>SUM(F24:I24)</f>
        <v>394829</v>
      </c>
      <c r="F24" s="329">
        <v>118449</v>
      </c>
      <c r="G24" s="329">
        <v>276380</v>
      </c>
      <c r="H24" s="329"/>
      <c r="I24" s="328"/>
    </row>
    <row r="25" spans="1:9" ht="11.25">
      <c r="A25" s="331"/>
      <c r="B25" s="332" t="s">
        <v>295</v>
      </c>
      <c r="C25" s="333"/>
      <c r="D25" s="333"/>
      <c r="E25" s="333"/>
      <c r="F25" s="337"/>
      <c r="G25" s="338"/>
      <c r="H25" s="339"/>
      <c r="I25" s="338"/>
    </row>
    <row r="26" spans="1:9" ht="11.25">
      <c r="A26" s="314"/>
      <c r="B26" s="320" t="s">
        <v>305</v>
      </c>
      <c r="C26" s="321"/>
      <c r="D26" s="321"/>
      <c r="E26" s="321"/>
      <c r="F26" s="340"/>
      <c r="G26" s="328"/>
      <c r="H26" s="329"/>
      <c r="I26" s="328"/>
    </row>
    <row r="27" spans="1:9" ht="11.25">
      <c r="A27" s="314"/>
      <c r="B27" s="320" t="s">
        <v>306</v>
      </c>
      <c r="C27" s="321"/>
      <c r="D27" s="321"/>
      <c r="E27" s="321"/>
      <c r="F27" s="340"/>
      <c r="G27" s="328"/>
      <c r="H27" s="329"/>
      <c r="I27" s="328"/>
    </row>
    <row r="28" spans="1:9" ht="11.25">
      <c r="A28" s="314"/>
      <c r="B28" s="320" t="s">
        <v>307</v>
      </c>
      <c r="C28" s="321"/>
      <c r="D28" s="321"/>
      <c r="E28" s="321"/>
      <c r="F28" s="340"/>
      <c r="G28" s="328"/>
      <c r="H28" s="329"/>
      <c r="I28" s="328"/>
    </row>
    <row r="29" spans="1:9" ht="28.5" customHeight="1">
      <c r="A29" s="314">
        <v>3</v>
      </c>
      <c r="B29" s="325" t="s">
        <v>308</v>
      </c>
      <c r="C29" s="588" t="s">
        <v>309</v>
      </c>
      <c r="D29" s="590">
        <v>2007</v>
      </c>
      <c r="E29" s="327">
        <f>I29+H29+G29+F29</f>
        <v>125962</v>
      </c>
      <c r="F29" s="327">
        <f>SUM(F30:F33)</f>
        <v>0</v>
      </c>
      <c r="G29" s="327">
        <f>SUM(G30:G33)</f>
        <v>125962</v>
      </c>
      <c r="H29" s="327">
        <f>SUM(H30:H33)</f>
        <v>0</v>
      </c>
      <c r="I29" s="328"/>
    </row>
    <row r="30" spans="1:9" ht="11.25">
      <c r="A30" s="314"/>
      <c r="B30" s="328" t="s">
        <v>300</v>
      </c>
      <c r="C30" s="589"/>
      <c r="D30" s="591"/>
      <c r="E30" s="341">
        <f>SUM(F30:I30)</f>
        <v>18894</v>
      </c>
      <c r="F30" s="329"/>
      <c r="G30" s="329">
        <v>18894</v>
      </c>
      <c r="H30" s="329"/>
      <c r="I30" s="328"/>
    </row>
    <row r="31" spans="1:9" ht="11.25">
      <c r="A31" s="314"/>
      <c r="B31" s="328" t="s">
        <v>301</v>
      </c>
      <c r="C31" s="589"/>
      <c r="D31" s="591"/>
      <c r="E31" s="341">
        <f>SUM(F31:I31)</f>
        <v>0</v>
      </c>
      <c r="F31" s="329"/>
      <c r="G31" s="329"/>
      <c r="H31" s="329"/>
      <c r="I31" s="328"/>
    </row>
    <row r="32" spans="1:9" ht="11.25">
      <c r="A32" s="314"/>
      <c r="B32" s="328" t="s">
        <v>310</v>
      </c>
      <c r="C32" s="589"/>
      <c r="D32" s="591"/>
      <c r="E32" s="341">
        <f>SUM(F32:I32)</f>
        <v>12596</v>
      </c>
      <c r="F32" s="329"/>
      <c r="G32" s="329">
        <v>12596</v>
      </c>
      <c r="H32" s="329"/>
      <c r="I32" s="328"/>
    </row>
    <row r="33" spans="1:9" ht="12" thickBot="1">
      <c r="A33" s="330"/>
      <c r="B33" s="312" t="s">
        <v>311</v>
      </c>
      <c r="C33" s="342"/>
      <c r="D33" s="343"/>
      <c r="E33" s="344">
        <f>SUM(F33:I33)</f>
        <v>94472</v>
      </c>
      <c r="F33" s="345"/>
      <c r="G33" s="345">
        <v>94472</v>
      </c>
      <c r="H33" s="345"/>
      <c r="I33" s="312"/>
    </row>
    <row r="34" spans="1:9" ht="11.25">
      <c r="A34" s="331"/>
      <c r="B34" s="332" t="s">
        <v>312</v>
      </c>
      <c r="C34" s="333"/>
      <c r="D34" s="334"/>
      <c r="E34" s="335"/>
      <c r="F34" s="335"/>
      <c r="G34" s="335"/>
      <c r="H34" s="335"/>
      <c r="I34" s="336"/>
    </row>
    <row r="35" spans="1:9" ht="11.25">
      <c r="A35" s="314"/>
      <c r="B35" s="602" t="s">
        <v>313</v>
      </c>
      <c r="C35" s="603"/>
      <c r="D35" s="322"/>
      <c r="E35" s="323"/>
      <c r="F35" s="323"/>
      <c r="G35" s="323"/>
      <c r="H35" s="323"/>
      <c r="I35" s="324"/>
    </row>
    <row r="36" spans="1:9" ht="33.75">
      <c r="A36" s="314">
        <v>4</v>
      </c>
      <c r="B36" s="325" t="s">
        <v>314</v>
      </c>
      <c r="C36" s="588" t="s">
        <v>299</v>
      </c>
      <c r="D36" s="588" t="s">
        <v>315</v>
      </c>
      <c r="E36" s="327">
        <f>I36+H36+G36+F36</f>
        <v>600000</v>
      </c>
      <c r="F36" s="327">
        <f>SUM(F37:F40)</f>
        <v>0</v>
      </c>
      <c r="G36" s="327">
        <f>SUM(G37:G40)</f>
        <v>240000</v>
      </c>
      <c r="H36" s="327">
        <f>SUM(H37:H40)</f>
        <v>360000</v>
      </c>
      <c r="I36" s="328"/>
    </row>
    <row r="37" spans="1:9" ht="11.25">
      <c r="A37" s="314"/>
      <c r="B37" s="328" t="s">
        <v>300</v>
      </c>
      <c r="C37" s="589"/>
      <c r="D37" s="589"/>
      <c r="E37" s="329">
        <f>SUM(F37:I37)</f>
        <v>0</v>
      </c>
      <c r="F37" s="329"/>
      <c r="G37" s="329"/>
      <c r="H37" s="329"/>
      <c r="I37" s="328"/>
    </row>
    <row r="38" spans="1:9" ht="11.25">
      <c r="A38" s="314"/>
      <c r="B38" s="328" t="s">
        <v>301</v>
      </c>
      <c r="C38" s="589"/>
      <c r="D38" s="589"/>
      <c r="E38" s="329">
        <f>SUM(F38:I38)</f>
        <v>0</v>
      </c>
      <c r="F38" s="329"/>
      <c r="G38" s="329"/>
      <c r="H38" s="329"/>
      <c r="I38" s="328"/>
    </row>
    <row r="39" spans="1:9" ht="11.25">
      <c r="A39" s="314"/>
      <c r="B39" s="328" t="s">
        <v>302</v>
      </c>
      <c r="C39" s="589"/>
      <c r="D39" s="589"/>
      <c r="E39" s="329">
        <f>SUM(F39:I39)</f>
        <v>0</v>
      </c>
      <c r="F39" s="329"/>
      <c r="G39" s="329"/>
      <c r="H39" s="329"/>
      <c r="I39" s="328"/>
    </row>
    <row r="40" spans="1:9" ht="12" thickBot="1">
      <c r="A40" s="314"/>
      <c r="B40" s="328" t="s">
        <v>311</v>
      </c>
      <c r="C40" s="589"/>
      <c r="D40" s="314"/>
      <c r="E40" s="329">
        <f>SUM(F40:I40)</f>
        <v>600000</v>
      </c>
      <c r="F40" s="329"/>
      <c r="G40" s="329">
        <v>240000</v>
      </c>
      <c r="H40" s="329">
        <v>360000</v>
      </c>
      <c r="I40" s="328"/>
    </row>
    <row r="41" spans="1:9" ht="11.25">
      <c r="A41" s="331"/>
      <c r="B41" s="332" t="s">
        <v>312</v>
      </c>
      <c r="C41" s="333"/>
      <c r="D41" s="334"/>
      <c r="E41" s="335"/>
      <c r="F41" s="335"/>
      <c r="G41" s="335"/>
      <c r="H41" s="335"/>
      <c r="I41" s="336"/>
    </row>
    <row r="42" spans="1:9" ht="11.25">
      <c r="A42" s="314"/>
      <c r="B42" s="602" t="s">
        <v>313</v>
      </c>
      <c r="C42" s="603"/>
      <c r="D42" s="322"/>
      <c r="E42" s="323"/>
      <c r="F42" s="323"/>
      <c r="G42" s="323"/>
      <c r="H42" s="323"/>
      <c r="I42" s="324"/>
    </row>
    <row r="43" spans="1:9" ht="21.75" customHeight="1">
      <c r="A43" s="314">
        <v>5</v>
      </c>
      <c r="B43" s="325" t="s">
        <v>316</v>
      </c>
      <c r="C43" s="588" t="s">
        <v>299</v>
      </c>
      <c r="D43" s="588" t="s">
        <v>315</v>
      </c>
      <c r="E43" s="327">
        <f>I43+H43+G43+F43</f>
        <v>1000000</v>
      </c>
      <c r="F43" s="327">
        <f>SUM(F44:F47)</f>
        <v>0</v>
      </c>
      <c r="G43" s="327">
        <f>SUM(G44:G47)</f>
        <v>400000</v>
      </c>
      <c r="H43" s="327">
        <f>SUM(H44:H47)</f>
        <v>600000</v>
      </c>
      <c r="I43" s="328"/>
    </row>
    <row r="44" spans="1:9" ht="12.75" customHeight="1">
      <c r="A44" s="314"/>
      <c r="B44" s="328" t="s">
        <v>300</v>
      </c>
      <c r="C44" s="589"/>
      <c r="D44" s="589"/>
      <c r="E44" s="329">
        <f>SUM(F44:I44)</f>
        <v>0</v>
      </c>
      <c r="F44" s="329"/>
      <c r="G44" s="329"/>
      <c r="H44" s="329"/>
      <c r="I44" s="328"/>
    </row>
    <row r="45" spans="1:9" ht="12.75" customHeight="1">
      <c r="A45" s="314"/>
      <c r="B45" s="328" t="s">
        <v>301</v>
      </c>
      <c r="C45" s="589"/>
      <c r="D45" s="589"/>
      <c r="E45" s="329">
        <f>SUM(F45:I45)</f>
        <v>0</v>
      </c>
      <c r="F45" s="329"/>
      <c r="G45" s="329"/>
      <c r="H45" s="329"/>
      <c r="I45" s="328"/>
    </row>
    <row r="46" spans="1:9" ht="12.75" customHeight="1">
      <c r="A46" s="314"/>
      <c r="B46" s="328" t="s">
        <v>302</v>
      </c>
      <c r="C46" s="589"/>
      <c r="D46" s="589"/>
      <c r="E46" s="329">
        <f>SUM(F46:I46)</f>
        <v>0</v>
      </c>
      <c r="F46" s="329"/>
      <c r="G46" s="329"/>
      <c r="H46" s="329"/>
      <c r="I46" s="328"/>
    </row>
    <row r="47" spans="1:9" ht="12.75" customHeight="1">
      <c r="A47" s="314"/>
      <c r="B47" s="328" t="s">
        <v>311</v>
      </c>
      <c r="C47" s="346"/>
      <c r="D47" s="347"/>
      <c r="E47" s="329">
        <f>SUM(F47:I47)</f>
        <v>1000000</v>
      </c>
      <c r="F47" s="329"/>
      <c r="G47" s="329">
        <v>400000</v>
      </c>
      <c r="H47" s="329">
        <v>600000</v>
      </c>
      <c r="I47" s="328"/>
    </row>
    <row r="48" spans="1:9" ht="11.25">
      <c r="A48" s="314"/>
      <c r="B48" s="320" t="s">
        <v>312</v>
      </c>
      <c r="C48" s="321"/>
      <c r="D48" s="322"/>
      <c r="E48" s="323"/>
      <c r="F48" s="323"/>
      <c r="G48" s="323"/>
      <c r="H48" s="323"/>
      <c r="I48" s="324"/>
    </row>
    <row r="49" spans="1:9" ht="12" thickBot="1">
      <c r="A49" s="330"/>
      <c r="B49" s="349" t="s">
        <v>313</v>
      </c>
      <c r="C49" s="350"/>
      <c r="D49" s="351"/>
      <c r="E49" s="352"/>
      <c r="F49" s="352"/>
      <c r="G49" s="352"/>
      <c r="H49" s="352"/>
      <c r="I49" s="353"/>
    </row>
    <row r="50" spans="1:9" ht="24.75" customHeight="1">
      <c r="A50" s="331">
        <v>6</v>
      </c>
      <c r="B50" s="354" t="s">
        <v>317</v>
      </c>
      <c r="C50" s="604" t="s">
        <v>299</v>
      </c>
      <c r="D50" s="604" t="s">
        <v>315</v>
      </c>
      <c r="E50" s="355">
        <f>I50+H50+G50+F50</f>
        <v>1600000</v>
      </c>
      <c r="F50" s="355">
        <f>SUM(F51:F54)</f>
        <v>0</v>
      </c>
      <c r="G50" s="355">
        <f>SUM(G51:G54)</f>
        <v>480000</v>
      </c>
      <c r="H50" s="355">
        <f>SUM(H51:H54)</f>
        <v>1120000</v>
      </c>
      <c r="I50" s="338"/>
    </row>
    <row r="51" spans="1:9" ht="12.75" customHeight="1">
      <c r="A51" s="314"/>
      <c r="B51" s="328" t="s">
        <v>300</v>
      </c>
      <c r="C51" s="589"/>
      <c r="D51" s="589"/>
      <c r="E51" s="329">
        <f>SUM(F51:I51)</f>
        <v>0</v>
      </c>
      <c r="F51" s="329"/>
      <c r="G51" s="329"/>
      <c r="H51" s="329"/>
      <c r="I51" s="328"/>
    </row>
    <row r="52" spans="1:9" ht="12.75" customHeight="1">
      <c r="A52" s="314"/>
      <c r="B52" s="328" t="s">
        <v>301</v>
      </c>
      <c r="C52" s="589"/>
      <c r="D52" s="589"/>
      <c r="E52" s="329">
        <f>SUM(F52:I52)</f>
        <v>0</v>
      </c>
      <c r="F52" s="329"/>
      <c r="G52" s="329"/>
      <c r="H52" s="329"/>
      <c r="I52" s="328"/>
    </row>
    <row r="53" spans="1:9" ht="12.75" customHeight="1">
      <c r="A53" s="314"/>
      <c r="B53" s="328" t="s">
        <v>302</v>
      </c>
      <c r="C53" s="589"/>
      <c r="D53" s="589"/>
      <c r="E53" s="329">
        <f>SUM(F53:I53)</f>
        <v>0</v>
      </c>
      <c r="F53" s="329"/>
      <c r="G53" s="329"/>
      <c r="H53" s="329"/>
      <c r="I53" s="328"/>
    </row>
    <row r="54" spans="1:9" ht="13.5" customHeight="1" thickBot="1">
      <c r="A54" s="330"/>
      <c r="B54" s="312" t="s">
        <v>311</v>
      </c>
      <c r="C54" s="342"/>
      <c r="D54" s="330"/>
      <c r="E54" s="345">
        <f>SUM(F54:I54)</f>
        <v>1600000</v>
      </c>
      <c r="F54" s="345"/>
      <c r="G54" s="345">
        <v>480000</v>
      </c>
      <c r="H54" s="345">
        <v>1120000</v>
      </c>
      <c r="I54" s="312"/>
    </row>
    <row r="55" spans="1:9" ht="11.25">
      <c r="A55" s="331"/>
      <c r="B55" s="356" t="s">
        <v>318</v>
      </c>
      <c r="C55" s="357"/>
      <c r="D55" s="358"/>
      <c r="E55" s="359"/>
      <c r="F55" s="360"/>
      <c r="G55" s="361"/>
      <c r="H55" s="361"/>
      <c r="I55" s="362"/>
    </row>
    <row r="56" spans="1:9" ht="11.25">
      <c r="A56" s="314"/>
      <c r="B56" s="211" t="s">
        <v>319</v>
      </c>
      <c r="C56" s="363"/>
      <c r="D56" s="364"/>
      <c r="E56" s="365"/>
      <c r="F56" s="366"/>
      <c r="G56" s="212"/>
      <c r="H56" s="212"/>
      <c r="I56" s="213"/>
    </row>
    <row r="57" spans="1:9" ht="11.25">
      <c r="A57" s="314"/>
      <c r="B57" s="211" t="s">
        <v>320</v>
      </c>
      <c r="C57" s="367"/>
      <c r="D57" s="368"/>
      <c r="E57" s="365"/>
      <c r="F57" s="366"/>
      <c r="G57" s="212"/>
      <c r="H57" s="212"/>
      <c r="I57" s="213"/>
    </row>
    <row r="58" spans="1:9" ht="11.25">
      <c r="A58" s="314">
        <v>7</v>
      </c>
      <c r="B58" s="369" t="s">
        <v>321</v>
      </c>
      <c r="C58" s="595" t="s">
        <v>322</v>
      </c>
      <c r="D58" s="597" t="s">
        <v>14</v>
      </c>
      <c r="E58" s="370">
        <f>SUM(E59:E61)</f>
        <v>1533154</v>
      </c>
      <c r="F58" s="370">
        <f>SUM(F59:F61)</f>
        <v>730141</v>
      </c>
      <c r="G58" s="370">
        <f>SUM(G59:G61)</f>
        <v>30127</v>
      </c>
      <c r="H58" s="212"/>
      <c r="I58" s="213"/>
    </row>
    <row r="59" spans="1:9" ht="11.25">
      <c r="A59" s="314"/>
      <c r="B59" s="369" t="s">
        <v>323</v>
      </c>
      <c r="C59" s="596"/>
      <c r="D59" s="598"/>
      <c r="E59" s="212">
        <f>SUM(F59:I59)</f>
        <v>50000</v>
      </c>
      <c r="F59" s="366">
        <v>19873</v>
      </c>
      <c r="G59" s="212">
        <v>30127</v>
      </c>
      <c r="H59" s="212"/>
      <c r="I59" s="213"/>
    </row>
    <row r="60" spans="1:9" ht="11.25">
      <c r="A60" s="314"/>
      <c r="B60" s="369" t="s">
        <v>324</v>
      </c>
      <c r="C60" s="372"/>
      <c r="D60" s="371"/>
      <c r="E60" s="212">
        <v>352606</v>
      </c>
      <c r="F60" s="212">
        <v>171768</v>
      </c>
      <c r="G60" s="212"/>
      <c r="H60" s="212"/>
      <c r="I60" s="213"/>
    </row>
    <row r="61" spans="1:9" ht="12" thickBot="1">
      <c r="A61" s="314"/>
      <c r="B61" s="373" t="s">
        <v>325</v>
      </c>
      <c r="C61" s="372"/>
      <c r="D61" s="371"/>
      <c r="E61" s="374">
        <v>1130548</v>
      </c>
      <c r="F61" s="374">
        <v>538500</v>
      </c>
      <c r="G61" s="374"/>
      <c r="H61" s="374"/>
      <c r="I61" s="214"/>
    </row>
    <row r="62" spans="1:9" ht="11.25">
      <c r="A62" s="331"/>
      <c r="B62" s="356" t="s">
        <v>318</v>
      </c>
      <c r="C62" s="357"/>
      <c r="D62" s="358"/>
      <c r="E62" s="359"/>
      <c r="F62" s="359"/>
      <c r="G62" s="359"/>
      <c r="H62" s="359"/>
      <c r="I62" s="375"/>
    </row>
    <row r="63" spans="1:9" ht="11.25">
      <c r="A63" s="314"/>
      <c r="B63" s="211" t="s">
        <v>326</v>
      </c>
      <c r="C63" s="363"/>
      <c r="D63" s="364"/>
      <c r="E63" s="365"/>
      <c r="F63" s="365"/>
      <c r="G63" s="365"/>
      <c r="H63" s="365"/>
      <c r="I63" s="377"/>
    </row>
    <row r="64" spans="1:9" ht="11.25">
      <c r="A64" s="347"/>
      <c r="B64" s="211" t="s">
        <v>320</v>
      </c>
      <c r="C64" s="363"/>
      <c r="D64" s="364"/>
      <c r="E64" s="365"/>
      <c r="F64" s="365"/>
      <c r="G64" s="365"/>
      <c r="H64" s="365"/>
      <c r="I64" s="377"/>
    </row>
    <row r="65" spans="1:9" ht="11.25">
      <c r="A65" s="326">
        <v>8</v>
      </c>
      <c r="B65" s="369" t="s">
        <v>327</v>
      </c>
      <c r="C65" s="599" t="s">
        <v>322</v>
      </c>
      <c r="D65" s="600" t="s">
        <v>14</v>
      </c>
      <c r="E65" s="370">
        <f>SUM(E66:E68)</f>
        <v>1415192</v>
      </c>
      <c r="F65" s="378">
        <f>SUM(F66:F68)</f>
        <v>723175</v>
      </c>
      <c r="G65" s="370">
        <f>SUM(G66:G68)</f>
        <v>30127</v>
      </c>
      <c r="H65" s="212"/>
      <c r="I65" s="213"/>
    </row>
    <row r="66" spans="1:9" ht="13.5" customHeight="1">
      <c r="A66" s="314"/>
      <c r="B66" s="369" t="s">
        <v>323</v>
      </c>
      <c r="C66" s="595"/>
      <c r="D66" s="601"/>
      <c r="E66" s="212">
        <v>50000</v>
      </c>
      <c r="F66" s="366">
        <v>19873</v>
      </c>
      <c r="G66" s="212">
        <v>30127</v>
      </c>
      <c r="H66" s="212"/>
      <c r="I66" s="213"/>
    </row>
    <row r="67" spans="1:9" ht="11.25">
      <c r="A67" s="314"/>
      <c r="B67" s="369" t="s">
        <v>324</v>
      </c>
      <c r="C67" s="372"/>
      <c r="D67" s="379"/>
      <c r="E67" s="212">
        <v>338187</v>
      </c>
      <c r="F67" s="212">
        <v>178402</v>
      </c>
      <c r="G67" s="212"/>
      <c r="H67" s="212"/>
      <c r="I67" s="213"/>
    </row>
    <row r="68" spans="1:9" ht="11.25">
      <c r="A68" s="347"/>
      <c r="B68" s="369" t="s">
        <v>50</v>
      </c>
      <c r="C68" s="391"/>
      <c r="D68" s="392"/>
      <c r="E68" s="212">
        <v>1027005</v>
      </c>
      <c r="F68" s="212">
        <v>524900</v>
      </c>
      <c r="G68" s="212"/>
      <c r="H68" s="212"/>
      <c r="I68" s="213"/>
    </row>
    <row r="69" spans="1:9" ht="17.25" customHeight="1" thickBot="1">
      <c r="A69" s="310"/>
      <c r="B69" s="393" t="s">
        <v>328</v>
      </c>
      <c r="C69" s="394"/>
      <c r="D69" s="394"/>
      <c r="E69" s="395">
        <f>E72+E93+E100+E107+E114+E79+E86</f>
        <v>20469521</v>
      </c>
      <c r="F69" s="395">
        <f>F72+F93+F100+F107+F114+F79+F86</f>
        <v>72224</v>
      </c>
      <c r="G69" s="395">
        <f>G72+G93+G100+G107+G114+G79+G86</f>
        <v>250000</v>
      </c>
      <c r="H69" s="395">
        <f>H72+H93+H100+H107+H114+H79+H86</f>
        <v>11873601</v>
      </c>
      <c r="I69" s="395">
        <f>I72+I93+I100+I107+I114+I79+I86</f>
        <v>8273696</v>
      </c>
    </row>
    <row r="70" spans="1:9" ht="11.25">
      <c r="A70" s="331"/>
      <c r="B70" s="332" t="s">
        <v>312</v>
      </c>
      <c r="C70" s="333"/>
      <c r="D70" s="333"/>
      <c r="E70" s="333"/>
      <c r="F70" s="337"/>
      <c r="G70" s="338"/>
      <c r="H70" s="339"/>
      <c r="I70" s="338"/>
    </row>
    <row r="71" spans="1:9" ht="11.25">
      <c r="A71" s="314"/>
      <c r="B71" s="320" t="s">
        <v>329</v>
      </c>
      <c r="C71" s="321"/>
      <c r="D71" s="321"/>
      <c r="E71" s="321"/>
      <c r="F71" s="340"/>
      <c r="G71" s="328"/>
      <c r="H71" s="329"/>
      <c r="I71" s="328"/>
    </row>
    <row r="72" spans="1:9" ht="33" customHeight="1">
      <c r="A72" s="314">
        <v>9</v>
      </c>
      <c r="B72" s="325" t="s">
        <v>330</v>
      </c>
      <c r="C72" s="588" t="s">
        <v>299</v>
      </c>
      <c r="D72" s="590" t="s">
        <v>331</v>
      </c>
      <c r="E72" s="327">
        <f>I72+H72+G72+F72</f>
        <v>7320000</v>
      </c>
      <c r="F72" s="327">
        <f>SUM(F73:F76)</f>
        <v>72224</v>
      </c>
      <c r="G72" s="327">
        <f>SUM(G73:G76)</f>
        <v>30000</v>
      </c>
      <c r="H72" s="327">
        <f>SUM(H73:H76)</f>
        <v>7217776</v>
      </c>
      <c r="I72" s="328"/>
    </row>
    <row r="73" spans="1:9" ht="12.75" customHeight="1">
      <c r="A73" s="314"/>
      <c r="B73" s="328" t="s">
        <v>300</v>
      </c>
      <c r="C73" s="589"/>
      <c r="D73" s="591"/>
      <c r="E73" s="329">
        <f>SUM(F73:I73)</f>
        <v>1098000</v>
      </c>
      <c r="F73" s="329">
        <v>72224</v>
      </c>
      <c r="G73" s="329">
        <v>30000</v>
      </c>
      <c r="H73" s="329">
        <v>995776</v>
      </c>
      <c r="I73" s="328"/>
    </row>
    <row r="74" spans="1:9" ht="13.5" customHeight="1">
      <c r="A74" s="314"/>
      <c r="B74" s="328" t="s">
        <v>301</v>
      </c>
      <c r="C74" s="589"/>
      <c r="D74" s="591"/>
      <c r="E74" s="341">
        <f>SUM(F74:I74)</f>
        <v>0</v>
      </c>
      <c r="F74" s="329"/>
      <c r="G74" s="329"/>
      <c r="H74" s="329"/>
      <c r="I74" s="328"/>
    </row>
    <row r="75" spans="1:9" ht="11.25">
      <c r="A75" s="314"/>
      <c r="B75" s="328" t="s">
        <v>310</v>
      </c>
      <c r="C75" s="593"/>
      <c r="D75" s="594"/>
      <c r="E75" s="341">
        <f>SUM(F75:I75)</f>
        <v>0</v>
      </c>
      <c r="F75" s="329"/>
      <c r="G75" s="329"/>
      <c r="H75" s="329"/>
      <c r="I75" s="328"/>
    </row>
    <row r="76" spans="1:9" ht="13.5" customHeight="1" thickBot="1">
      <c r="A76" s="314"/>
      <c r="B76" s="328" t="s">
        <v>311</v>
      </c>
      <c r="C76" s="380"/>
      <c r="D76" s="380"/>
      <c r="E76" s="341">
        <f>SUM(F76:I76)</f>
        <v>6222000</v>
      </c>
      <c r="F76" s="329"/>
      <c r="G76" s="329"/>
      <c r="H76" s="329">
        <v>6222000</v>
      </c>
      <c r="I76" s="328"/>
    </row>
    <row r="77" spans="1:9" ht="15" customHeight="1">
      <c r="A77" s="331"/>
      <c r="B77" s="332" t="s">
        <v>332</v>
      </c>
      <c r="C77" s="333"/>
      <c r="D77" s="333"/>
      <c r="E77" s="333"/>
      <c r="F77" s="337"/>
      <c r="G77" s="338"/>
      <c r="H77" s="339"/>
      <c r="I77" s="338"/>
    </row>
    <row r="78" spans="1:9" ht="14.25" customHeight="1">
      <c r="A78" s="314"/>
      <c r="B78" s="320" t="s">
        <v>333</v>
      </c>
      <c r="C78" s="321"/>
      <c r="D78" s="321"/>
      <c r="E78" s="321"/>
      <c r="F78" s="340"/>
      <c r="G78" s="328"/>
      <c r="H78" s="329"/>
      <c r="I78" s="328"/>
    </row>
    <row r="79" spans="1:9" ht="38.25" customHeight="1">
      <c r="A79" s="314">
        <v>10</v>
      </c>
      <c r="B79" s="325" t="s">
        <v>334</v>
      </c>
      <c r="C79" s="586" t="s">
        <v>299</v>
      </c>
      <c r="D79" s="587" t="s">
        <v>66</v>
      </c>
      <c r="E79" s="327">
        <f>I79+H79+G79+F79</f>
        <v>1735000</v>
      </c>
      <c r="F79" s="327">
        <f>SUM(F80:F83)</f>
        <v>0</v>
      </c>
      <c r="G79" s="327">
        <f>SUM(G80:G83)</f>
        <v>30000</v>
      </c>
      <c r="H79" s="327">
        <f>SUM(H80:H83)</f>
        <v>1705000</v>
      </c>
      <c r="I79" s="327">
        <f>SUM(I80:I83)</f>
        <v>0</v>
      </c>
    </row>
    <row r="80" spans="1:9" ht="12.75" customHeight="1">
      <c r="A80" s="314"/>
      <c r="B80" s="328" t="s">
        <v>300</v>
      </c>
      <c r="C80" s="586"/>
      <c r="D80" s="587"/>
      <c r="E80" s="341">
        <f>SUM(F80:I80)</f>
        <v>145125</v>
      </c>
      <c r="F80" s="329"/>
      <c r="G80" s="329">
        <v>30000</v>
      </c>
      <c r="H80" s="329">
        <v>115125</v>
      </c>
      <c r="I80" s="328"/>
    </row>
    <row r="81" spans="1:9" ht="13.5" customHeight="1">
      <c r="A81" s="314"/>
      <c r="B81" s="328" t="s">
        <v>301</v>
      </c>
      <c r="C81" s="586"/>
      <c r="D81" s="587"/>
      <c r="E81" s="341">
        <f>SUM(F81:I81)</f>
        <v>115125</v>
      </c>
      <c r="F81" s="329"/>
      <c r="G81" s="329"/>
      <c r="H81" s="329">
        <v>115125</v>
      </c>
      <c r="I81" s="328"/>
    </row>
    <row r="82" spans="1:9" ht="15" customHeight="1">
      <c r="A82" s="314"/>
      <c r="B82" s="328" t="s">
        <v>310</v>
      </c>
      <c r="C82" s="586"/>
      <c r="D82" s="587"/>
      <c r="E82" s="341">
        <f>SUM(F82:I82)</f>
        <v>0</v>
      </c>
      <c r="F82" s="329"/>
      <c r="G82" s="329"/>
      <c r="H82" s="329"/>
      <c r="I82" s="328"/>
    </row>
    <row r="83" spans="1:9" ht="12" thickBot="1">
      <c r="A83" s="314"/>
      <c r="B83" s="328" t="s">
        <v>311</v>
      </c>
      <c r="C83" s="380"/>
      <c r="D83" s="380"/>
      <c r="E83" s="341">
        <f>SUM(F83:I83)</f>
        <v>1474750</v>
      </c>
      <c r="F83" s="329"/>
      <c r="G83" s="329"/>
      <c r="H83" s="329">
        <v>1474750</v>
      </c>
      <c r="I83" s="328"/>
    </row>
    <row r="84" spans="1:9" ht="13.5" customHeight="1">
      <c r="A84" s="331"/>
      <c r="B84" s="332" t="s">
        <v>343</v>
      </c>
      <c r="C84" s="333"/>
      <c r="D84" s="333"/>
      <c r="E84" s="333"/>
      <c r="F84" s="337"/>
      <c r="G84" s="338"/>
      <c r="H84" s="339"/>
      <c r="I84" s="338"/>
    </row>
    <row r="85" spans="1:9" ht="15.75" customHeight="1">
      <c r="A85" s="314"/>
      <c r="B85" s="320" t="s">
        <v>333</v>
      </c>
      <c r="C85" s="321"/>
      <c r="D85" s="321"/>
      <c r="E85" s="321"/>
      <c r="F85" s="340"/>
      <c r="G85" s="328"/>
      <c r="H85" s="329"/>
      <c r="I85" s="328"/>
    </row>
    <row r="86" spans="1:9" ht="36.75" customHeight="1">
      <c r="A86" s="314">
        <v>11</v>
      </c>
      <c r="B86" s="325" t="s">
        <v>345</v>
      </c>
      <c r="C86" s="586" t="s">
        <v>299</v>
      </c>
      <c r="D86" s="587" t="s">
        <v>284</v>
      </c>
      <c r="E86" s="327">
        <f>I86+H86+G86+F86</f>
        <v>6224385</v>
      </c>
      <c r="F86" s="327">
        <f>SUM(F87:F90)</f>
        <v>0</v>
      </c>
      <c r="G86" s="327">
        <f>SUM(G87:G90)</f>
        <v>0</v>
      </c>
      <c r="H86" s="327">
        <f>SUM(H87:H90)</f>
        <v>300825</v>
      </c>
      <c r="I86" s="327">
        <f>SUM(I87:I90)</f>
        <v>5923560</v>
      </c>
    </row>
    <row r="87" spans="1:9" ht="12.75" customHeight="1">
      <c r="A87" s="314"/>
      <c r="B87" s="328" t="s">
        <v>300</v>
      </c>
      <c r="C87" s="586"/>
      <c r="D87" s="587"/>
      <c r="E87" s="341">
        <f>SUM(F87:I87)</f>
        <v>440873</v>
      </c>
      <c r="F87" s="329"/>
      <c r="G87" s="329"/>
      <c r="H87" s="329">
        <v>300825</v>
      </c>
      <c r="I87" s="328">
        <v>140048</v>
      </c>
    </row>
    <row r="88" spans="1:9" ht="14.25" customHeight="1">
      <c r="A88" s="314"/>
      <c r="B88" s="328" t="s">
        <v>301</v>
      </c>
      <c r="C88" s="586"/>
      <c r="D88" s="587"/>
      <c r="E88" s="341">
        <f>SUM(F88:I88)</f>
        <v>492785</v>
      </c>
      <c r="F88" s="329"/>
      <c r="G88" s="329"/>
      <c r="H88" s="329"/>
      <c r="I88" s="328">
        <v>492785</v>
      </c>
    </row>
    <row r="89" spans="1:9" ht="15" customHeight="1">
      <c r="A89" s="314"/>
      <c r="B89" s="328" t="s">
        <v>310</v>
      </c>
      <c r="C89" s="586"/>
      <c r="D89" s="587"/>
      <c r="E89" s="341">
        <f>SUM(F89:I89)</f>
        <v>0</v>
      </c>
      <c r="F89" s="329"/>
      <c r="G89" s="329"/>
      <c r="H89" s="329"/>
      <c r="I89" s="328"/>
    </row>
    <row r="90" spans="1:9" ht="11.25">
      <c r="A90" s="347"/>
      <c r="B90" s="328" t="s">
        <v>311</v>
      </c>
      <c r="C90" s="328"/>
      <c r="D90" s="328"/>
      <c r="E90" s="341">
        <f>SUM(F90:I90)</f>
        <v>5290727</v>
      </c>
      <c r="F90" s="329"/>
      <c r="G90" s="329"/>
      <c r="H90" s="329"/>
      <c r="I90" s="328">
        <v>5290727</v>
      </c>
    </row>
    <row r="91" spans="1:9" ht="12.75" customHeight="1">
      <c r="A91" s="326"/>
      <c r="B91" s="320" t="s">
        <v>332</v>
      </c>
      <c r="C91" s="321"/>
      <c r="D91" s="321"/>
      <c r="E91" s="321"/>
      <c r="F91" s="340"/>
      <c r="G91" s="328"/>
      <c r="H91" s="329"/>
      <c r="I91" s="328"/>
    </row>
    <row r="92" spans="1:9" ht="11.25" customHeight="1">
      <c r="A92" s="314"/>
      <c r="B92" s="320" t="s">
        <v>335</v>
      </c>
      <c r="C92" s="321"/>
      <c r="D92" s="321"/>
      <c r="E92" s="321"/>
      <c r="F92" s="340"/>
      <c r="G92" s="328"/>
      <c r="H92" s="329"/>
      <c r="I92" s="328"/>
    </row>
    <row r="93" spans="1:9" ht="30" customHeight="1">
      <c r="A93" s="314">
        <v>12</v>
      </c>
      <c r="B93" s="325" t="s">
        <v>336</v>
      </c>
      <c r="C93" s="588" t="s">
        <v>309</v>
      </c>
      <c r="D93" s="590" t="s">
        <v>66</v>
      </c>
      <c r="E93" s="327">
        <f>I93+H93+G93+F93</f>
        <v>3540136</v>
      </c>
      <c r="F93" s="327">
        <f>SUM(F94:F97)</f>
        <v>0</v>
      </c>
      <c r="G93" s="327">
        <f>SUM(G94:G97)</f>
        <v>60000</v>
      </c>
      <c r="H93" s="327">
        <f>SUM(H94:H97)</f>
        <v>1700000</v>
      </c>
      <c r="I93" s="327">
        <f>SUM(I94:I97)</f>
        <v>1780136</v>
      </c>
    </row>
    <row r="94" spans="1:9" ht="11.25">
      <c r="A94" s="314"/>
      <c r="B94" s="328" t="s">
        <v>300</v>
      </c>
      <c r="C94" s="589"/>
      <c r="D94" s="591"/>
      <c r="E94" s="341">
        <f>SUM(F94:I94)</f>
        <v>531020</v>
      </c>
      <c r="F94" s="329"/>
      <c r="G94" s="329">
        <v>60000</v>
      </c>
      <c r="H94" s="329">
        <v>204000</v>
      </c>
      <c r="I94" s="328">
        <v>267020</v>
      </c>
    </row>
    <row r="95" spans="1:9" ht="11.25">
      <c r="A95" s="314"/>
      <c r="B95" s="328" t="s">
        <v>301</v>
      </c>
      <c r="C95" s="589"/>
      <c r="D95" s="381"/>
      <c r="E95" s="341">
        <f>SUM(F95:I95)</f>
        <v>0</v>
      </c>
      <c r="F95" s="329"/>
      <c r="G95" s="329"/>
      <c r="H95" s="329"/>
      <c r="I95" s="328"/>
    </row>
    <row r="96" spans="1:9" ht="11.25">
      <c r="A96" s="314"/>
      <c r="B96" s="328" t="s">
        <v>310</v>
      </c>
      <c r="C96" s="94"/>
      <c r="D96" s="94"/>
      <c r="E96" s="341">
        <f>SUM(F96:I96)</f>
        <v>0</v>
      </c>
      <c r="F96" s="329"/>
      <c r="G96" s="329"/>
      <c r="H96" s="329"/>
      <c r="I96" s="328"/>
    </row>
    <row r="97" spans="1:9" ht="11.25">
      <c r="A97" s="347"/>
      <c r="B97" s="328" t="s">
        <v>311</v>
      </c>
      <c r="C97" s="328"/>
      <c r="D97" s="328"/>
      <c r="E97" s="329">
        <f>SUM(F97:I97)</f>
        <v>3009116</v>
      </c>
      <c r="F97" s="329"/>
      <c r="G97" s="329"/>
      <c r="H97" s="329">
        <v>1496000</v>
      </c>
      <c r="I97" s="328">
        <v>1513116</v>
      </c>
    </row>
    <row r="98" spans="1:9" ht="11.25">
      <c r="A98" s="326"/>
      <c r="B98" s="320" t="s">
        <v>312</v>
      </c>
      <c r="C98" s="321"/>
      <c r="D98" s="321"/>
      <c r="E98" s="321"/>
      <c r="F98" s="340"/>
      <c r="G98" s="328"/>
      <c r="H98" s="329"/>
      <c r="I98" s="328"/>
    </row>
    <row r="99" spans="1:9" ht="11.25">
      <c r="A99" s="314"/>
      <c r="B99" s="320" t="s">
        <v>335</v>
      </c>
      <c r="C99" s="321"/>
      <c r="D99" s="321"/>
      <c r="E99" s="321"/>
      <c r="F99" s="340"/>
      <c r="G99" s="328"/>
      <c r="H99" s="329"/>
      <c r="I99" s="328"/>
    </row>
    <row r="100" spans="1:9" ht="22.5">
      <c r="A100" s="347">
        <v>13</v>
      </c>
      <c r="B100" s="325" t="s">
        <v>337</v>
      </c>
      <c r="C100" s="382"/>
      <c r="D100" s="383"/>
      <c r="E100" s="327">
        <f>I100+H100+G100+F100</f>
        <v>450000</v>
      </c>
      <c r="F100" s="327">
        <f>SUM(F101:F104)</f>
        <v>0</v>
      </c>
      <c r="G100" s="327">
        <f>SUM(G101:G104)</f>
        <v>40000</v>
      </c>
      <c r="H100" s="327">
        <f>SUM(H101:H104)</f>
        <v>300000</v>
      </c>
      <c r="I100" s="327">
        <f>SUM(I101:I104)</f>
        <v>110000</v>
      </c>
    </row>
    <row r="101" spans="1:9" ht="11.25">
      <c r="A101" s="326"/>
      <c r="B101" s="328" t="s">
        <v>300</v>
      </c>
      <c r="C101" s="588" t="s">
        <v>65</v>
      </c>
      <c r="D101" s="590" t="s">
        <v>66</v>
      </c>
      <c r="E101" s="329">
        <f>SUM(F101:I101)</f>
        <v>78500</v>
      </c>
      <c r="F101" s="329"/>
      <c r="G101" s="329">
        <v>40000</v>
      </c>
      <c r="H101" s="329">
        <v>11000</v>
      </c>
      <c r="I101" s="328">
        <v>27500</v>
      </c>
    </row>
    <row r="102" spans="1:9" ht="11.25">
      <c r="A102" s="314"/>
      <c r="B102" s="328" t="s">
        <v>301</v>
      </c>
      <c r="C102" s="589"/>
      <c r="D102" s="591"/>
      <c r="E102" s="341">
        <f>SUM(F102:I102)</f>
        <v>0</v>
      </c>
      <c r="F102" s="329"/>
      <c r="G102" s="329"/>
      <c r="H102" s="329"/>
      <c r="I102" s="328"/>
    </row>
    <row r="103" spans="1:9" ht="11.25">
      <c r="A103" s="314"/>
      <c r="B103" s="328" t="s">
        <v>310</v>
      </c>
      <c r="C103" s="589"/>
      <c r="D103" s="591"/>
      <c r="E103" s="329">
        <f>SUM(F103:I103)</f>
        <v>0</v>
      </c>
      <c r="F103" s="329"/>
      <c r="G103" s="329"/>
      <c r="H103" s="329"/>
      <c r="I103" s="328"/>
    </row>
    <row r="104" spans="1:9" ht="12" thickBot="1">
      <c r="A104" s="314"/>
      <c r="B104" s="328" t="s">
        <v>311</v>
      </c>
      <c r="C104" s="342"/>
      <c r="D104" s="384"/>
      <c r="E104" s="341">
        <f>SUM(F104:I104)</f>
        <v>371500</v>
      </c>
      <c r="F104" s="329"/>
      <c r="G104" s="329"/>
      <c r="H104" s="329">
        <v>289000</v>
      </c>
      <c r="I104" s="328">
        <v>82500</v>
      </c>
    </row>
    <row r="105" spans="1:9" ht="11.25">
      <c r="A105" s="331"/>
      <c r="B105" s="332" t="s">
        <v>312</v>
      </c>
      <c r="C105" s="333"/>
      <c r="D105" s="333"/>
      <c r="E105" s="333"/>
      <c r="F105" s="337"/>
      <c r="G105" s="338"/>
      <c r="H105" s="339"/>
      <c r="I105" s="338"/>
    </row>
    <row r="106" spans="1:9" ht="11.25">
      <c r="A106" s="314"/>
      <c r="B106" s="320" t="s">
        <v>335</v>
      </c>
      <c r="C106" s="321"/>
      <c r="D106" s="321"/>
      <c r="E106" s="321"/>
      <c r="F106" s="340"/>
      <c r="G106" s="328"/>
      <c r="H106" s="329"/>
      <c r="I106" s="328"/>
    </row>
    <row r="107" spans="1:9" ht="38.25" customHeight="1">
      <c r="A107" s="314">
        <v>14</v>
      </c>
      <c r="B107" s="325" t="s">
        <v>338</v>
      </c>
      <c r="C107" s="588" t="s">
        <v>339</v>
      </c>
      <c r="D107" s="590" t="s">
        <v>66</v>
      </c>
      <c r="E107" s="327">
        <f>I107+H107+G107+F107</f>
        <v>600000</v>
      </c>
      <c r="F107" s="327">
        <f>SUM(F108:F111)</f>
        <v>0</v>
      </c>
      <c r="G107" s="327">
        <f>SUM(G108:G111)</f>
        <v>40000</v>
      </c>
      <c r="H107" s="327">
        <f>SUM(H108:H111)</f>
        <v>300000</v>
      </c>
      <c r="I107" s="327">
        <f>SUM(I108:I111)</f>
        <v>260000</v>
      </c>
    </row>
    <row r="108" spans="1:9" ht="11.25">
      <c r="A108" s="314"/>
      <c r="B108" s="328" t="s">
        <v>300</v>
      </c>
      <c r="C108" s="589"/>
      <c r="D108" s="591"/>
      <c r="E108" s="341">
        <f>SUM(F108:I108)</f>
        <v>90000</v>
      </c>
      <c r="F108" s="329"/>
      <c r="G108" s="329">
        <v>40000</v>
      </c>
      <c r="H108" s="329">
        <v>11000</v>
      </c>
      <c r="I108" s="328">
        <v>39000</v>
      </c>
    </row>
    <row r="109" spans="1:9" ht="11.25">
      <c r="A109" s="314"/>
      <c r="B109" s="328" t="s">
        <v>301</v>
      </c>
      <c r="C109" s="589"/>
      <c r="D109" s="591"/>
      <c r="E109" s="341">
        <f>SUM(F109:I109)</f>
        <v>0</v>
      </c>
      <c r="F109" s="329"/>
      <c r="G109" s="329"/>
      <c r="H109" s="329"/>
      <c r="I109" s="328"/>
    </row>
    <row r="110" spans="1:9" ht="11.25">
      <c r="A110" s="314"/>
      <c r="B110" s="328" t="s">
        <v>310</v>
      </c>
      <c r="C110" s="589"/>
      <c r="D110" s="591"/>
      <c r="E110" s="341">
        <f>SUM(F110:I110)</f>
        <v>0</v>
      </c>
      <c r="F110" s="329"/>
      <c r="G110" s="385"/>
      <c r="H110" s="329"/>
      <c r="I110" s="328"/>
    </row>
    <row r="111" spans="1:9" ht="12" thickBot="1">
      <c r="A111" s="314"/>
      <c r="B111" s="380" t="s">
        <v>311</v>
      </c>
      <c r="C111" s="589"/>
      <c r="D111" s="592"/>
      <c r="E111" s="386">
        <f>SUM(F111:I111)</f>
        <v>510000</v>
      </c>
      <c r="F111" s="385"/>
      <c r="G111" s="345"/>
      <c r="H111" s="385">
        <v>289000</v>
      </c>
      <c r="I111" s="380">
        <v>221000</v>
      </c>
    </row>
    <row r="112" spans="1:9" ht="11.25">
      <c r="A112" s="331"/>
      <c r="B112" s="332" t="s">
        <v>312</v>
      </c>
      <c r="C112" s="333"/>
      <c r="D112" s="333"/>
      <c r="E112" s="333"/>
      <c r="F112" s="337"/>
      <c r="G112" s="338"/>
      <c r="H112" s="339"/>
      <c r="I112" s="338"/>
    </row>
    <row r="113" spans="1:9" ht="11.25">
      <c r="A113" s="314"/>
      <c r="B113" s="320" t="s">
        <v>335</v>
      </c>
      <c r="C113" s="321"/>
      <c r="D113" s="321"/>
      <c r="E113" s="321"/>
      <c r="F113" s="340"/>
      <c r="G113" s="328"/>
      <c r="H113" s="329"/>
      <c r="I113" s="328"/>
    </row>
    <row r="114" spans="1:9" ht="22.5">
      <c r="A114" s="314">
        <v>15</v>
      </c>
      <c r="B114" s="325" t="s">
        <v>340</v>
      </c>
      <c r="C114" s="586" t="s">
        <v>48</v>
      </c>
      <c r="D114" s="587" t="s">
        <v>66</v>
      </c>
      <c r="E114" s="327">
        <f>I114+H114+G114+F114</f>
        <v>600000</v>
      </c>
      <c r="F114" s="327">
        <f>SUM(F115:F119)</f>
        <v>0</v>
      </c>
      <c r="G114" s="327">
        <f>SUM(G115:G119)</f>
        <v>50000</v>
      </c>
      <c r="H114" s="327">
        <f>SUM(H115:H119)</f>
        <v>350000</v>
      </c>
      <c r="I114" s="327">
        <f>SUM(I115:I119)</f>
        <v>200000</v>
      </c>
    </row>
    <row r="115" spans="1:9" ht="11.25">
      <c r="A115" s="314"/>
      <c r="B115" s="328" t="s">
        <v>300</v>
      </c>
      <c r="C115" s="586"/>
      <c r="D115" s="587"/>
      <c r="E115" s="341">
        <f>SUM(F115:I115)</f>
        <v>90000</v>
      </c>
      <c r="F115" s="329"/>
      <c r="G115" s="329">
        <v>50000</v>
      </c>
      <c r="H115" s="329">
        <v>10000</v>
      </c>
      <c r="I115" s="328">
        <v>30000</v>
      </c>
    </row>
    <row r="116" spans="1:9" ht="11.25">
      <c r="A116" s="314"/>
      <c r="B116" s="328" t="s">
        <v>301</v>
      </c>
      <c r="C116" s="586"/>
      <c r="D116" s="587"/>
      <c r="E116" s="341">
        <f>SUM(F116:I116)</f>
        <v>0</v>
      </c>
      <c r="F116" s="329"/>
      <c r="G116" s="329"/>
      <c r="H116" s="329"/>
      <c r="I116" s="328"/>
    </row>
    <row r="117" spans="1:9" ht="11.25">
      <c r="A117" s="314"/>
      <c r="B117" s="328" t="s">
        <v>310</v>
      </c>
      <c r="C117" s="586"/>
      <c r="D117" s="587"/>
      <c r="E117" s="341">
        <f>SUM(F117:I117)</f>
        <v>0</v>
      </c>
      <c r="F117" s="329"/>
      <c r="G117" s="329"/>
      <c r="H117" s="329"/>
      <c r="I117" s="328"/>
    </row>
    <row r="118" spans="1:9" ht="11.25">
      <c r="A118" s="314"/>
      <c r="B118" s="328" t="s">
        <v>311</v>
      </c>
      <c r="C118" s="588"/>
      <c r="D118" s="590"/>
      <c r="E118" s="329">
        <f>SUM(F118:I118)</f>
        <v>510000</v>
      </c>
      <c r="F118" s="329"/>
      <c r="G118" s="329"/>
      <c r="H118" s="329">
        <v>340000</v>
      </c>
      <c r="I118" s="328">
        <v>170000</v>
      </c>
    </row>
    <row r="119" spans="1:9" ht="12" thickBot="1">
      <c r="A119" s="314"/>
      <c r="B119" s="380" t="s">
        <v>341</v>
      </c>
      <c r="C119" s="387"/>
      <c r="D119" s="387"/>
      <c r="E119" s="386"/>
      <c r="F119" s="386"/>
      <c r="G119" s="385"/>
      <c r="H119" s="385"/>
      <c r="I119" s="380"/>
    </row>
    <row r="120" spans="1:9" ht="13.5" thickBot="1">
      <c r="A120" s="388"/>
      <c r="B120" s="389" t="s">
        <v>342</v>
      </c>
      <c r="C120" s="389"/>
      <c r="D120" s="389"/>
      <c r="E120" s="390">
        <f>E69+E8</f>
        <v>27391031</v>
      </c>
      <c r="F120" s="390">
        <f>F69+F8</f>
        <v>1719700</v>
      </c>
      <c r="G120" s="390">
        <f>G69+G8</f>
        <v>2009258</v>
      </c>
      <c r="H120" s="390">
        <f>H69+H8</f>
        <v>13953601</v>
      </c>
      <c r="I120" s="390">
        <f>I69+I8</f>
        <v>8273696</v>
      </c>
    </row>
    <row r="122" spans="1:9" ht="36.75" customHeight="1">
      <c r="A122" s="585"/>
      <c r="B122" s="585"/>
      <c r="C122" s="585"/>
      <c r="D122" s="585"/>
      <c r="E122" s="585"/>
      <c r="F122" s="585"/>
      <c r="G122" s="585"/>
      <c r="H122" s="585"/>
      <c r="I122" s="585"/>
    </row>
  </sheetData>
  <mergeCells count="42">
    <mergeCell ref="B5:I5"/>
    <mergeCell ref="A6:A7"/>
    <mergeCell ref="B6:B7"/>
    <mergeCell ref="C6:C7"/>
    <mergeCell ref="D6:D7"/>
    <mergeCell ref="E6:E7"/>
    <mergeCell ref="F6:F7"/>
    <mergeCell ref="G6:G7"/>
    <mergeCell ref="H6:I6"/>
    <mergeCell ref="C12:C16"/>
    <mergeCell ref="D12:D16"/>
    <mergeCell ref="C20:C24"/>
    <mergeCell ref="D20:D24"/>
    <mergeCell ref="C29:C32"/>
    <mergeCell ref="D29:D32"/>
    <mergeCell ref="B35:C35"/>
    <mergeCell ref="C36:C40"/>
    <mergeCell ref="D36:D39"/>
    <mergeCell ref="B42:C42"/>
    <mergeCell ref="C43:C46"/>
    <mergeCell ref="D43:D46"/>
    <mergeCell ref="C50:C53"/>
    <mergeCell ref="D50:D53"/>
    <mergeCell ref="C58:C59"/>
    <mergeCell ref="D58:D59"/>
    <mergeCell ref="C65:C66"/>
    <mergeCell ref="D65:D66"/>
    <mergeCell ref="D101:D103"/>
    <mergeCell ref="C72:C75"/>
    <mergeCell ref="D72:D75"/>
    <mergeCell ref="C79:C82"/>
    <mergeCell ref="D79:D82"/>
    <mergeCell ref="A122:I122"/>
    <mergeCell ref="C86:C89"/>
    <mergeCell ref="D86:D89"/>
    <mergeCell ref="C107:C111"/>
    <mergeCell ref="D107:D111"/>
    <mergeCell ref="C114:C118"/>
    <mergeCell ref="D114:D118"/>
    <mergeCell ref="C93:C95"/>
    <mergeCell ref="D93:D94"/>
    <mergeCell ref="C101:C10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 topLeftCell="A37">
      <selection activeCell="L14" sqref="L14"/>
    </sheetView>
  </sheetViews>
  <sheetFormatPr defaultColWidth="9.140625" defaultRowHeight="12.75"/>
  <cols>
    <col min="1" max="1" width="4.421875" style="93" customWidth="1"/>
    <col min="2" max="2" width="5.57421875" style="129" customWidth="1"/>
    <col min="3" max="3" width="5.28125" style="148" customWidth="1"/>
    <col min="4" max="4" width="39.421875" style="93" customWidth="1"/>
    <col min="5" max="5" width="10.421875" style="93" customWidth="1"/>
    <col min="6" max="6" width="10.7109375" style="93" customWidth="1"/>
    <col min="7" max="7" width="10.421875" style="93" customWidth="1"/>
    <col min="8" max="8" width="10.57421875" style="101" customWidth="1"/>
    <col min="9" max="9" width="9.140625" style="93" customWidth="1"/>
    <col min="10" max="11" width="10.57421875" style="93" bestFit="1" customWidth="1"/>
    <col min="12" max="16384" width="9.140625" style="93" customWidth="1"/>
  </cols>
  <sheetData>
    <row r="1" spans="1:8" ht="12.75" customHeight="1">
      <c r="A1" s="98"/>
      <c r="B1" s="99"/>
      <c r="C1" s="141"/>
      <c r="E1" s="630" t="s">
        <v>32</v>
      </c>
      <c r="F1" s="630"/>
      <c r="G1" s="630"/>
      <c r="H1" s="630"/>
    </row>
    <row r="2" spans="1:8" ht="12.75" customHeight="1">
      <c r="A2" s="98"/>
      <c r="B2" s="99"/>
      <c r="C2" s="141"/>
      <c r="D2" s="98"/>
      <c r="E2" s="630" t="s">
        <v>412</v>
      </c>
      <c r="F2" s="630"/>
      <c r="G2" s="630"/>
      <c r="H2" s="630"/>
    </row>
    <row r="3" spans="1:8" ht="12.75" customHeight="1">
      <c r="A3" s="98"/>
      <c r="B3" s="99"/>
      <c r="C3" s="141"/>
      <c r="D3" s="100"/>
      <c r="E3" s="630" t="s">
        <v>0</v>
      </c>
      <c r="F3" s="630"/>
      <c r="G3" s="630"/>
      <c r="H3" s="630"/>
    </row>
    <row r="4" spans="1:8" ht="12.75" customHeight="1">
      <c r="A4" s="98"/>
      <c r="B4" s="99"/>
      <c r="C4" s="141"/>
      <c r="E4" s="630" t="s">
        <v>413</v>
      </c>
      <c r="F4" s="630"/>
      <c r="G4" s="630"/>
      <c r="H4" s="630"/>
    </row>
    <row r="5" spans="1:7" ht="14.25" customHeight="1">
      <c r="A5" s="98"/>
      <c r="B5" s="99"/>
      <c r="C5" s="141"/>
      <c r="E5" s="101"/>
      <c r="F5" s="101"/>
      <c r="G5" s="101"/>
    </row>
    <row r="6" spans="1:8" ht="18.75" customHeight="1" thickBot="1">
      <c r="A6" s="627" t="s">
        <v>255</v>
      </c>
      <c r="B6" s="627"/>
      <c r="C6" s="627"/>
      <c r="D6" s="627"/>
      <c r="E6" s="627"/>
      <c r="F6" s="627"/>
      <c r="G6" s="627"/>
      <c r="H6" s="627"/>
    </row>
    <row r="7" spans="1:8" ht="14.25" customHeight="1" thickTop="1">
      <c r="A7" s="102" t="s">
        <v>2</v>
      </c>
      <c r="B7" s="103" t="s">
        <v>3</v>
      </c>
      <c r="C7" s="142" t="s">
        <v>33</v>
      </c>
      <c r="D7" s="104" t="s">
        <v>34</v>
      </c>
      <c r="E7" s="628" t="s">
        <v>35</v>
      </c>
      <c r="F7" s="631"/>
      <c r="G7" s="628" t="s">
        <v>36</v>
      </c>
      <c r="H7" s="629"/>
    </row>
    <row r="8" spans="1:8" ht="12" customHeight="1">
      <c r="A8" s="105"/>
      <c r="B8" s="106"/>
      <c r="C8" s="143"/>
      <c r="D8" s="94"/>
      <c r="E8" s="107" t="s">
        <v>37</v>
      </c>
      <c r="F8" s="107" t="s">
        <v>38</v>
      </c>
      <c r="G8" s="108" t="s">
        <v>37</v>
      </c>
      <c r="H8" s="109" t="s">
        <v>38</v>
      </c>
    </row>
    <row r="9" spans="1:8" ht="16.5" customHeight="1">
      <c r="A9" s="116" t="s">
        <v>45</v>
      </c>
      <c r="B9" s="117"/>
      <c r="C9" s="117"/>
      <c r="D9" s="118" t="s">
        <v>10</v>
      </c>
      <c r="E9" s="119">
        <f>SUM(E10)</f>
        <v>1034021</v>
      </c>
      <c r="F9" s="119">
        <f>SUM(F10)</f>
        <v>100000</v>
      </c>
      <c r="G9" s="119">
        <f>SUM(G10)</f>
        <v>1149155</v>
      </c>
      <c r="H9" s="268">
        <f>SUM(H10)</f>
        <v>90000</v>
      </c>
    </row>
    <row r="10" spans="1:8" ht="16.5" customHeight="1">
      <c r="A10" s="110"/>
      <c r="B10" s="111" t="s">
        <v>46</v>
      </c>
      <c r="C10" s="144"/>
      <c r="D10" s="120" t="s">
        <v>47</v>
      </c>
      <c r="E10" s="135">
        <f>SUM(E11:E16)</f>
        <v>1034021</v>
      </c>
      <c r="F10" s="135">
        <f>SUM(F11:F16)</f>
        <v>100000</v>
      </c>
      <c r="G10" s="135">
        <f>SUM(G11:G16)</f>
        <v>1149155</v>
      </c>
      <c r="H10" s="269">
        <f>SUM(H11:H16)</f>
        <v>90000</v>
      </c>
    </row>
    <row r="11" spans="1:8" ht="14.25" customHeight="1">
      <c r="A11" s="110"/>
      <c r="B11" s="112"/>
      <c r="C11" s="145" t="s">
        <v>227</v>
      </c>
      <c r="D11" s="114" t="s">
        <v>116</v>
      </c>
      <c r="E11" s="115"/>
      <c r="F11" s="115"/>
      <c r="G11" s="115">
        <v>105000</v>
      </c>
      <c r="H11" s="113"/>
    </row>
    <row r="12" spans="1:8" ht="14.25" customHeight="1">
      <c r="A12" s="110"/>
      <c r="B12" s="112"/>
      <c r="C12" s="145" t="s">
        <v>136</v>
      </c>
      <c r="D12" s="114" t="s">
        <v>137</v>
      </c>
      <c r="E12" s="115"/>
      <c r="F12" s="115"/>
      <c r="G12" s="115">
        <v>954155</v>
      </c>
      <c r="H12" s="113"/>
    </row>
    <row r="13" spans="1:8" ht="39.75" customHeight="1">
      <c r="A13" s="110"/>
      <c r="B13" s="112"/>
      <c r="C13" s="145" t="s">
        <v>402</v>
      </c>
      <c r="D13" s="114" t="s">
        <v>403</v>
      </c>
      <c r="E13" s="115"/>
      <c r="F13" s="115">
        <v>100000</v>
      </c>
      <c r="G13" s="115"/>
      <c r="H13" s="113"/>
    </row>
    <row r="14" spans="1:8" ht="41.25" customHeight="1">
      <c r="A14" s="110"/>
      <c r="B14" s="112"/>
      <c r="C14" s="145" t="s">
        <v>277</v>
      </c>
      <c r="D14" s="114" t="s">
        <v>278</v>
      </c>
      <c r="E14" s="115"/>
      <c r="F14" s="115"/>
      <c r="G14" s="115">
        <v>90000</v>
      </c>
      <c r="H14" s="113"/>
    </row>
    <row r="15" spans="1:8" ht="39.75" customHeight="1">
      <c r="A15" s="110"/>
      <c r="B15" s="112"/>
      <c r="C15" s="145" t="s">
        <v>277</v>
      </c>
      <c r="D15" s="114" t="s">
        <v>350</v>
      </c>
      <c r="E15" s="115">
        <v>1034021</v>
      </c>
      <c r="F15" s="115"/>
      <c r="G15" s="115"/>
      <c r="H15" s="113"/>
    </row>
    <row r="16" spans="1:8" ht="43.5" customHeight="1">
      <c r="A16" s="110"/>
      <c r="B16" s="112"/>
      <c r="C16" s="145" t="s">
        <v>279</v>
      </c>
      <c r="D16" s="114" t="s">
        <v>280</v>
      </c>
      <c r="E16" s="115"/>
      <c r="F16" s="115"/>
      <c r="G16" s="115"/>
      <c r="H16" s="113">
        <v>90000</v>
      </c>
    </row>
    <row r="17" spans="1:8" ht="15.75" customHeight="1">
      <c r="A17" s="116" t="s">
        <v>76</v>
      </c>
      <c r="B17" s="117"/>
      <c r="C17" s="117"/>
      <c r="D17" s="118" t="s">
        <v>77</v>
      </c>
      <c r="E17" s="119">
        <f>SUM(E18)</f>
        <v>0</v>
      </c>
      <c r="F17" s="119">
        <f>SUM(F18)</f>
        <v>136100</v>
      </c>
      <c r="G17" s="119">
        <f>SUM(G18)</f>
        <v>0</v>
      </c>
      <c r="H17" s="268">
        <f>SUM(H18)</f>
        <v>136100</v>
      </c>
    </row>
    <row r="18" spans="1:8" ht="17.25" customHeight="1">
      <c r="A18" s="110"/>
      <c r="B18" s="111" t="s">
        <v>78</v>
      </c>
      <c r="C18" s="144"/>
      <c r="D18" s="120" t="s">
        <v>79</v>
      </c>
      <c r="E18" s="115">
        <f>SUM(E19:E20)</f>
        <v>0</v>
      </c>
      <c r="F18" s="135">
        <f>SUM(F19:F20)</f>
        <v>136100</v>
      </c>
      <c r="G18" s="115">
        <f>SUM(G19:G20)</f>
        <v>0</v>
      </c>
      <c r="H18" s="160">
        <f>SUM(H19:H20)</f>
        <v>136100</v>
      </c>
    </row>
    <row r="19" spans="1:8" ht="32.25" customHeight="1">
      <c r="A19" s="110"/>
      <c r="B19" s="112"/>
      <c r="C19" s="145" t="s">
        <v>239</v>
      </c>
      <c r="D19" s="114" t="s">
        <v>241</v>
      </c>
      <c r="E19" s="115"/>
      <c r="F19" s="115">
        <v>136100</v>
      </c>
      <c r="G19" s="115"/>
      <c r="H19" s="113"/>
    </row>
    <row r="20" spans="1:8" ht="17.25" customHeight="1">
      <c r="A20" s="110"/>
      <c r="B20" s="112"/>
      <c r="C20" s="145" t="s">
        <v>240</v>
      </c>
      <c r="D20" s="114" t="s">
        <v>242</v>
      </c>
      <c r="E20" s="115"/>
      <c r="F20" s="115"/>
      <c r="G20" s="115"/>
      <c r="H20" s="113">
        <v>136100</v>
      </c>
    </row>
    <row r="21" spans="1:8" ht="16.5" customHeight="1">
      <c r="A21" s="116" t="s">
        <v>80</v>
      </c>
      <c r="B21" s="117"/>
      <c r="C21" s="117"/>
      <c r="D21" s="118" t="s">
        <v>22</v>
      </c>
      <c r="E21" s="119">
        <f>SUM(E22)</f>
        <v>0</v>
      </c>
      <c r="F21" s="119">
        <f>SUM(F22)</f>
        <v>7582</v>
      </c>
      <c r="G21" s="119">
        <f>SUM(G22)</f>
        <v>25500</v>
      </c>
      <c r="H21" s="268">
        <f>SUM(H22)</f>
        <v>5500</v>
      </c>
    </row>
    <row r="22" spans="1:8" ht="16.5" customHeight="1">
      <c r="A22" s="110"/>
      <c r="B22" s="111" t="s">
        <v>81</v>
      </c>
      <c r="C22" s="144"/>
      <c r="D22" s="120" t="s">
        <v>82</v>
      </c>
      <c r="E22" s="159">
        <f>SUM(E23:E25)</f>
        <v>0</v>
      </c>
      <c r="F22" s="159">
        <f>SUM(F23:F25)</f>
        <v>7582</v>
      </c>
      <c r="G22" s="159">
        <f>SUM(G23:G25)</f>
        <v>25500</v>
      </c>
      <c r="H22" s="160">
        <f>SUM(H23:H25)</f>
        <v>5500</v>
      </c>
    </row>
    <row r="23" spans="1:8" ht="16.5" customHeight="1">
      <c r="A23" s="110"/>
      <c r="B23" s="267"/>
      <c r="C23" s="145" t="s">
        <v>245</v>
      </c>
      <c r="D23" s="114" t="s">
        <v>246</v>
      </c>
      <c r="E23" s="115"/>
      <c r="F23" s="115">
        <v>7582</v>
      </c>
      <c r="G23" s="135"/>
      <c r="H23" s="269"/>
    </row>
    <row r="24" spans="1:8" ht="16.5" customHeight="1">
      <c r="A24" s="110"/>
      <c r="B24" s="267"/>
      <c r="C24" s="145" t="s">
        <v>194</v>
      </c>
      <c r="D24" s="114" t="s">
        <v>115</v>
      </c>
      <c r="E24" s="115"/>
      <c r="F24" s="115"/>
      <c r="G24" s="115"/>
      <c r="H24" s="265">
        <v>5500</v>
      </c>
    </row>
    <row r="25" spans="1:8" ht="17.25" customHeight="1">
      <c r="A25" s="110"/>
      <c r="B25" s="112"/>
      <c r="C25" s="145" t="s">
        <v>219</v>
      </c>
      <c r="D25" s="114" t="s">
        <v>230</v>
      </c>
      <c r="E25" s="115"/>
      <c r="F25" s="115"/>
      <c r="G25" s="115">
        <v>25500</v>
      </c>
      <c r="H25" s="113"/>
    </row>
    <row r="26" spans="1:8" ht="21.75" customHeight="1">
      <c r="A26" s="116" t="s">
        <v>215</v>
      </c>
      <c r="B26" s="117"/>
      <c r="C26" s="117"/>
      <c r="D26" s="118" t="s">
        <v>216</v>
      </c>
      <c r="E26" s="157">
        <f>SUM(E29+E31+E27)</f>
        <v>0</v>
      </c>
      <c r="F26" s="157">
        <f>SUM(F29+F31+F27)</f>
        <v>0</v>
      </c>
      <c r="G26" s="157">
        <f>SUM(G29+G31+G27)</f>
        <v>45000</v>
      </c>
      <c r="H26" s="291">
        <f>SUM(H29+H31)</f>
        <v>0</v>
      </c>
    </row>
    <row r="27" spans="1:8" ht="21.75" customHeight="1">
      <c r="A27" s="266"/>
      <c r="B27" s="217" t="s">
        <v>351</v>
      </c>
      <c r="C27" s="117"/>
      <c r="D27" s="404" t="s">
        <v>356</v>
      </c>
      <c r="E27" s="402">
        <f>SUM(E28)</f>
        <v>0</v>
      </c>
      <c r="F27" s="402">
        <f>SUM(F28)</f>
        <v>0</v>
      </c>
      <c r="G27" s="403">
        <f>SUM(G28)</f>
        <v>1500</v>
      </c>
      <c r="H27" s="398"/>
    </row>
    <row r="28" spans="1:8" ht="12" customHeight="1">
      <c r="A28" s="266"/>
      <c r="B28" s="117"/>
      <c r="C28" s="117" t="s">
        <v>357</v>
      </c>
      <c r="D28" s="401" t="s">
        <v>358</v>
      </c>
      <c r="E28" s="328"/>
      <c r="F28" s="397"/>
      <c r="G28" s="397">
        <v>1500</v>
      </c>
      <c r="H28" s="398"/>
    </row>
    <row r="29" spans="1:8" ht="16.5" customHeight="1">
      <c r="A29" s="110"/>
      <c r="B29" s="111" t="s">
        <v>217</v>
      </c>
      <c r="C29" s="144"/>
      <c r="D29" s="120" t="s">
        <v>218</v>
      </c>
      <c r="E29" s="115">
        <f>SUM(E30)</f>
        <v>0</v>
      </c>
      <c r="F29" s="115">
        <f>SUM(F30)</f>
        <v>0</v>
      </c>
      <c r="G29" s="135">
        <f>SUM(G30)</f>
        <v>30000</v>
      </c>
      <c r="H29" s="265">
        <f>SUM(H30)</f>
        <v>0</v>
      </c>
    </row>
    <row r="30" spans="1:8" ht="16.5" customHeight="1">
      <c r="A30" s="110"/>
      <c r="B30" s="112"/>
      <c r="C30" s="145" t="s">
        <v>219</v>
      </c>
      <c r="D30" s="114" t="s">
        <v>220</v>
      </c>
      <c r="E30" s="115"/>
      <c r="F30" s="115"/>
      <c r="G30" s="115">
        <v>30000</v>
      </c>
      <c r="H30" s="113"/>
    </row>
    <row r="31" spans="1:8" ht="16.5" customHeight="1">
      <c r="A31" s="110"/>
      <c r="B31" s="111" t="s">
        <v>259</v>
      </c>
      <c r="C31" s="144"/>
      <c r="D31" s="120" t="s">
        <v>238</v>
      </c>
      <c r="E31" s="304"/>
      <c r="F31" s="304"/>
      <c r="G31" s="304">
        <f>SUM(G32:G33)</f>
        <v>13500</v>
      </c>
      <c r="H31" s="113"/>
    </row>
    <row r="32" spans="1:8" ht="16.5" customHeight="1">
      <c r="A32" s="110"/>
      <c r="B32" s="112"/>
      <c r="C32" s="145" t="s">
        <v>194</v>
      </c>
      <c r="D32" s="114" t="s">
        <v>115</v>
      </c>
      <c r="E32" s="115"/>
      <c r="F32" s="115"/>
      <c r="G32" s="115">
        <v>6000</v>
      </c>
      <c r="H32" s="113"/>
    </row>
    <row r="33" spans="1:8" ht="16.5" customHeight="1">
      <c r="A33" s="110"/>
      <c r="B33" s="112"/>
      <c r="C33" s="145" t="s">
        <v>260</v>
      </c>
      <c r="D33" s="114" t="s">
        <v>41</v>
      </c>
      <c r="E33" s="115"/>
      <c r="F33" s="115"/>
      <c r="G33" s="115">
        <v>7500</v>
      </c>
      <c r="H33" s="113"/>
    </row>
    <row r="34" spans="1:8" ht="42" customHeight="1">
      <c r="A34" s="116" t="s">
        <v>202</v>
      </c>
      <c r="B34" s="261"/>
      <c r="C34" s="261"/>
      <c r="D34" s="118" t="s">
        <v>203</v>
      </c>
      <c r="E34" s="119">
        <f>SUM(E37+E35)</f>
        <v>20134</v>
      </c>
      <c r="F34" s="119">
        <f>SUM(F37+F35)</f>
        <v>79168</v>
      </c>
      <c r="G34" s="119">
        <f>SUM(G37)</f>
        <v>0</v>
      </c>
      <c r="H34" s="268">
        <f>SUM(H37)</f>
        <v>0</v>
      </c>
    </row>
    <row r="35" spans="1:8" ht="25.5" customHeight="1">
      <c r="A35" s="266"/>
      <c r="B35" s="217" t="s">
        <v>352</v>
      </c>
      <c r="C35" s="261"/>
      <c r="D35" s="219" t="s">
        <v>354</v>
      </c>
      <c r="E35" s="400">
        <f>SUM(E36)</f>
        <v>20134</v>
      </c>
      <c r="F35" s="397"/>
      <c r="G35" s="397"/>
      <c r="H35" s="398"/>
    </row>
    <row r="36" spans="1:8" ht="30.75" customHeight="1">
      <c r="A36" s="266"/>
      <c r="B36" s="399"/>
      <c r="C36" s="117" t="s">
        <v>353</v>
      </c>
      <c r="D36" s="158" t="s">
        <v>355</v>
      </c>
      <c r="E36" s="397">
        <v>20134</v>
      </c>
      <c r="F36" s="397"/>
      <c r="G36" s="397"/>
      <c r="H36" s="398"/>
    </row>
    <row r="37" spans="1:8" ht="20.25" customHeight="1">
      <c r="A37" s="110"/>
      <c r="B37" s="267" t="s">
        <v>204</v>
      </c>
      <c r="C37" s="144"/>
      <c r="D37" s="120" t="s">
        <v>205</v>
      </c>
      <c r="E37" s="115"/>
      <c r="F37" s="135">
        <f>SUM(F38)</f>
        <v>79168</v>
      </c>
      <c r="G37" s="115"/>
      <c r="H37" s="269"/>
    </row>
    <row r="38" spans="1:8" ht="17.25" customHeight="1">
      <c r="A38" s="166"/>
      <c r="B38" s="106"/>
      <c r="C38" s="164" t="s">
        <v>206</v>
      </c>
      <c r="D38" s="165" t="s">
        <v>207</v>
      </c>
      <c r="E38" s="163"/>
      <c r="F38" s="163">
        <v>79168</v>
      </c>
      <c r="G38" s="163"/>
      <c r="H38" s="301"/>
    </row>
    <row r="39" spans="1:8" ht="17.25" customHeight="1">
      <c r="A39" s="116" t="s">
        <v>231</v>
      </c>
      <c r="B39" s="117"/>
      <c r="C39" s="117"/>
      <c r="D39" s="118" t="s">
        <v>232</v>
      </c>
      <c r="E39" s="119">
        <f aca="true" t="shared" si="0" ref="E39:H40">SUM(E40)</f>
        <v>0</v>
      </c>
      <c r="F39" s="119">
        <f t="shared" si="0"/>
        <v>0</v>
      </c>
      <c r="G39" s="119">
        <f t="shared" si="0"/>
        <v>0</v>
      </c>
      <c r="H39" s="268">
        <f t="shared" si="0"/>
        <v>49329</v>
      </c>
    </row>
    <row r="40" spans="1:8" ht="38.25" customHeight="1">
      <c r="A40" s="110"/>
      <c r="B40" s="111" t="s">
        <v>233</v>
      </c>
      <c r="C40" s="144"/>
      <c r="D40" s="120" t="s">
        <v>234</v>
      </c>
      <c r="E40" s="115">
        <f t="shared" si="0"/>
        <v>0</v>
      </c>
      <c r="F40" s="115">
        <f t="shared" si="0"/>
        <v>0</v>
      </c>
      <c r="G40" s="115">
        <f t="shared" si="0"/>
        <v>0</v>
      </c>
      <c r="H40" s="269">
        <f t="shared" si="0"/>
        <v>49329</v>
      </c>
    </row>
    <row r="41" spans="1:8" ht="17.25" customHeight="1">
      <c r="A41" s="110"/>
      <c r="B41" s="112"/>
      <c r="C41" s="117" t="s">
        <v>235</v>
      </c>
      <c r="D41" s="158" t="s">
        <v>236</v>
      </c>
      <c r="E41" s="115"/>
      <c r="F41" s="115"/>
      <c r="G41" s="115"/>
      <c r="H41" s="113">
        <v>49329</v>
      </c>
    </row>
    <row r="42" spans="1:8" ht="16.5" customHeight="1">
      <c r="A42" s="116" t="s">
        <v>125</v>
      </c>
      <c r="B42" s="164"/>
      <c r="C42" s="117"/>
      <c r="D42" s="118" t="s">
        <v>23</v>
      </c>
      <c r="E42" s="119">
        <f>SUM(E43)</f>
        <v>2955</v>
      </c>
      <c r="F42" s="119">
        <f>SUM(F43)</f>
        <v>0</v>
      </c>
      <c r="G42" s="119">
        <f>SUM(G43)</f>
        <v>2955</v>
      </c>
      <c r="H42" s="268">
        <f>SUM(H43)</f>
        <v>0</v>
      </c>
    </row>
    <row r="43" spans="1:8" ht="16.5" customHeight="1">
      <c r="A43" s="110"/>
      <c r="B43" s="111" t="s">
        <v>212</v>
      </c>
      <c r="C43" s="161"/>
      <c r="D43" s="162" t="s">
        <v>213</v>
      </c>
      <c r="E43" s="159">
        <f>SUM(E44:E46)</f>
        <v>2955</v>
      </c>
      <c r="F43" s="163">
        <f>SUM(F44:F46)</f>
        <v>0</v>
      </c>
      <c r="G43" s="159">
        <f>SUM(G44:G46)</f>
        <v>2955</v>
      </c>
      <c r="H43" s="290">
        <f>SUM(H44:H46)</f>
        <v>0</v>
      </c>
    </row>
    <row r="44" spans="1:8" ht="16.5" customHeight="1">
      <c r="A44" s="110"/>
      <c r="B44" s="112"/>
      <c r="C44" s="145" t="s">
        <v>89</v>
      </c>
      <c r="D44" s="114" t="s">
        <v>90</v>
      </c>
      <c r="E44" s="115">
        <v>2955</v>
      </c>
      <c r="F44" s="115"/>
      <c r="G44" s="115"/>
      <c r="H44" s="113"/>
    </row>
    <row r="45" spans="1:8" ht="16.5" customHeight="1">
      <c r="A45" s="110"/>
      <c r="B45" s="112"/>
      <c r="C45" s="145" t="s">
        <v>128</v>
      </c>
      <c r="D45" s="114" t="s">
        <v>129</v>
      </c>
      <c r="E45" s="115"/>
      <c r="F45" s="115"/>
      <c r="G45" s="115">
        <v>2521</v>
      </c>
      <c r="H45" s="113"/>
    </row>
    <row r="46" spans="1:8" ht="16.5" customHeight="1">
      <c r="A46" s="166"/>
      <c r="B46" s="106"/>
      <c r="C46" s="145" t="s">
        <v>138</v>
      </c>
      <c r="D46" s="114" t="s">
        <v>139</v>
      </c>
      <c r="E46" s="115"/>
      <c r="F46" s="115"/>
      <c r="G46" s="115">
        <v>434</v>
      </c>
      <c r="H46" s="113"/>
    </row>
    <row r="47" spans="1:8" ht="16.5" customHeight="1">
      <c r="A47" s="305" t="s">
        <v>224</v>
      </c>
      <c r="B47" s="164"/>
      <c r="C47" s="164"/>
      <c r="D47" s="306" t="s">
        <v>26</v>
      </c>
      <c r="E47" s="157">
        <f>E48+E51</f>
        <v>0</v>
      </c>
      <c r="F47" s="157">
        <f>F48+F51</f>
        <v>0</v>
      </c>
      <c r="G47" s="157">
        <f>G48+G51</f>
        <v>70000</v>
      </c>
      <c r="H47" s="291">
        <f>H48+H51</f>
        <v>0</v>
      </c>
    </row>
    <row r="48" spans="1:8" ht="16.5" customHeight="1">
      <c r="A48" s="307"/>
      <c r="B48" s="111" t="s">
        <v>225</v>
      </c>
      <c r="C48" s="144"/>
      <c r="D48" s="120" t="s">
        <v>226</v>
      </c>
      <c r="E48" s="115">
        <f>SUM(E49:E50)</f>
        <v>0</v>
      </c>
      <c r="F48" s="115">
        <f>SUM(F49:F50)</f>
        <v>0</v>
      </c>
      <c r="G48" s="135">
        <f>SUM(G49:G50)</f>
        <v>20000</v>
      </c>
      <c r="H48" s="265">
        <f>SUM(H49:H50)</f>
        <v>0</v>
      </c>
    </row>
    <row r="49" spans="1:8" ht="16.5" customHeight="1">
      <c r="A49" s="110"/>
      <c r="B49" s="112"/>
      <c r="C49" s="145" t="s">
        <v>194</v>
      </c>
      <c r="D49" s="114" t="s">
        <v>115</v>
      </c>
      <c r="E49" s="115"/>
      <c r="F49" s="115"/>
      <c r="G49" s="115">
        <v>16000</v>
      </c>
      <c r="H49" s="113"/>
    </row>
    <row r="50" spans="1:8" ht="16.5" customHeight="1">
      <c r="A50" s="110"/>
      <c r="B50" s="112"/>
      <c r="C50" s="145" t="s">
        <v>227</v>
      </c>
      <c r="D50" s="114" t="s">
        <v>116</v>
      </c>
      <c r="E50" s="115"/>
      <c r="F50" s="115"/>
      <c r="G50" s="115">
        <v>4000</v>
      </c>
      <c r="H50" s="113"/>
    </row>
    <row r="51" spans="1:8" ht="16.5" customHeight="1">
      <c r="A51" s="110"/>
      <c r="B51" s="111" t="s">
        <v>228</v>
      </c>
      <c r="C51" s="144"/>
      <c r="D51" s="120" t="s">
        <v>229</v>
      </c>
      <c r="E51" s="115">
        <f>SUM(E52)</f>
        <v>0</v>
      </c>
      <c r="F51" s="115">
        <f>SUM(F52)</f>
        <v>0</v>
      </c>
      <c r="G51" s="135">
        <f>SUM(G52)</f>
        <v>50000</v>
      </c>
      <c r="H51" s="265">
        <f>SUM(H52)</f>
        <v>0</v>
      </c>
    </row>
    <row r="52" spans="1:8" ht="16.5" customHeight="1">
      <c r="A52" s="166"/>
      <c r="B52" s="106"/>
      <c r="C52" s="302" t="s">
        <v>136</v>
      </c>
      <c r="D52" s="303" t="s">
        <v>137</v>
      </c>
      <c r="E52" s="163"/>
      <c r="F52" s="163"/>
      <c r="G52" s="163">
        <v>50000</v>
      </c>
      <c r="H52" s="301"/>
    </row>
    <row r="53" spans="1:8" ht="16.5" customHeight="1">
      <c r="A53" s="305" t="s">
        <v>192</v>
      </c>
      <c r="B53" s="164"/>
      <c r="C53" s="164"/>
      <c r="D53" s="306" t="s">
        <v>27</v>
      </c>
      <c r="E53" s="157">
        <f>SUM(E54)</f>
        <v>0</v>
      </c>
      <c r="F53" s="157">
        <f>SUM(F54)</f>
        <v>3614</v>
      </c>
      <c r="G53" s="157">
        <f>SUM(G54)</f>
        <v>0</v>
      </c>
      <c r="H53" s="291">
        <f>SUM(H54)</f>
        <v>0</v>
      </c>
    </row>
    <row r="54" spans="1:8" ht="18.75" customHeight="1">
      <c r="A54" s="307"/>
      <c r="B54" s="111" t="s">
        <v>208</v>
      </c>
      <c r="C54" s="161"/>
      <c r="D54" s="162" t="s">
        <v>209</v>
      </c>
      <c r="E54" s="163">
        <f>SUM(E55:E55)</f>
        <v>0</v>
      </c>
      <c r="F54" s="159">
        <f>SUM(F55:F55)</f>
        <v>3614</v>
      </c>
      <c r="G54" s="159">
        <f>SUM(G55:G55)</f>
        <v>0</v>
      </c>
      <c r="H54" s="301"/>
    </row>
    <row r="55" spans="1:8" ht="48" customHeight="1">
      <c r="A55" s="166"/>
      <c r="B55" s="106"/>
      <c r="C55" s="302" t="s">
        <v>210</v>
      </c>
      <c r="D55" s="303" t="s">
        <v>211</v>
      </c>
      <c r="E55" s="163"/>
      <c r="F55" s="163">
        <v>3614</v>
      </c>
      <c r="G55" s="163"/>
      <c r="H55" s="301"/>
    </row>
    <row r="56" spans="1:8" ht="15" customHeight="1">
      <c r="A56" s="116" t="s">
        <v>88</v>
      </c>
      <c r="B56" s="117"/>
      <c r="C56" s="117"/>
      <c r="D56" s="118" t="s">
        <v>29</v>
      </c>
      <c r="E56" s="157">
        <f>E57</f>
        <v>8012</v>
      </c>
      <c r="F56" s="157">
        <f>F57</f>
        <v>0</v>
      </c>
      <c r="G56" s="157">
        <f>G57</f>
        <v>8012</v>
      </c>
      <c r="H56" s="291">
        <f>H57</f>
        <v>0</v>
      </c>
    </row>
    <row r="57" spans="1:8" ht="15" customHeight="1">
      <c r="A57" s="266"/>
      <c r="B57" s="217" t="s">
        <v>126</v>
      </c>
      <c r="C57" s="261"/>
      <c r="D57" s="219" t="s">
        <v>127</v>
      </c>
      <c r="E57" s="218">
        <f>SUM(E58:E59)</f>
        <v>8012</v>
      </c>
      <c r="F57" s="215">
        <f>SUM(F58:F59)</f>
        <v>0</v>
      </c>
      <c r="G57" s="218">
        <f>SUM(G58:G59)</f>
        <v>8012</v>
      </c>
      <c r="H57" s="216">
        <f>SUM(H58:H59)</f>
        <v>0</v>
      </c>
    </row>
    <row r="58" spans="1:8" ht="36" customHeight="1">
      <c r="A58" s="266"/>
      <c r="B58" s="260"/>
      <c r="C58" s="117" t="s">
        <v>256</v>
      </c>
      <c r="D58" s="158" t="s">
        <v>257</v>
      </c>
      <c r="E58" s="215">
        <v>8012</v>
      </c>
      <c r="F58" s="215"/>
      <c r="G58" s="215"/>
      <c r="H58" s="216"/>
    </row>
    <row r="59" spans="1:8" ht="15" customHeight="1">
      <c r="A59" s="292"/>
      <c r="B59" s="293"/>
      <c r="C59" s="164" t="s">
        <v>194</v>
      </c>
      <c r="D59" s="165" t="s">
        <v>115</v>
      </c>
      <c r="E59" s="215"/>
      <c r="F59" s="215"/>
      <c r="G59" s="215">
        <v>8012</v>
      </c>
      <c r="H59" s="216"/>
    </row>
    <row r="60" spans="1:8" ht="15" customHeight="1">
      <c r="A60" s="116" t="s">
        <v>140</v>
      </c>
      <c r="B60" s="117"/>
      <c r="C60" s="117"/>
      <c r="D60" s="118" t="s">
        <v>141</v>
      </c>
      <c r="E60" s="119">
        <f>SUM(E61)</f>
        <v>0</v>
      </c>
      <c r="F60" s="119">
        <f>SUM(F61)</f>
        <v>0</v>
      </c>
      <c r="G60" s="119">
        <f>SUM(G61)</f>
        <v>15000</v>
      </c>
      <c r="H60" s="268">
        <f>SUM(H61)</f>
        <v>0</v>
      </c>
    </row>
    <row r="61" spans="1:8" ht="15" customHeight="1">
      <c r="A61" s="110"/>
      <c r="B61" s="111" t="s">
        <v>237</v>
      </c>
      <c r="C61" s="144"/>
      <c r="D61" s="120" t="s">
        <v>238</v>
      </c>
      <c r="E61" s="115">
        <f>SUM(E62:E63)</f>
        <v>0</v>
      </c>
      <c r="F61" s="115">
        <f>SUM(F62:F63)</f>
        <v>0</v>
      </c>
      <c r="G61" s="135">
        <f>SUM(G62:G63)</f>
        <v>15000</v>
      </c>
      <c r="H61" s="265">
        <f>SUM(H62:H63)</f>
        <v>0</v>
      </c>
    </row>
    <row r="62" spans="1:8" ht="15" customHeight="1">
      <c r="A62" s="110"/>
      <c r="B62" s="267"/>
      <c r="C62" s="145" t="s">
        <v>194</v>
      </c>
      <c r="D62" s="114" t="s">
        <v>115</v>
      </c>
      <c r="E62" s="115"/>
      <c r="F62" s="115"/>
      <c r="G62" s="115">
        <v>7400</v>
      </c>
      <c r="H62" s="265"/>
    </row>
    <row r="63" spans="1:8" ht="22.5" customHeight="1">
      <c r="A63" s="110"/>
      <c r="B63" s="112"/>
      <c r="C63" s="117" t="s">
        <v>219</v>
      </c>
      <c r="D63" s="158" t="s">
        <v>230</v>
      </c>
      <c r="E63" s="115"/>
      <c r="F63" s="115"/>
      <c r="G63" s="115">
        <v>7600</v>
      </c>
      <c r="H63" s="265"/>
    </row>
    <row r="64" spans="1:8" ht="15" customHeight="1" thickBot="1">
      <c r="A64" s="121"/>
      <c r="B64" s="122"/>
      <c r="C64" s="146"/>
      <c r="D64" s="123" t="s">
        <v>39</v>
      </c>
      <c r="E64" s="124">
        <f>E9+E21+E26+E34+E39+E42+E47+E53+E56+E60+E17</f>
        <v>1065122</v>
      </c>
      <c r="F64" s="124">
        <f>F9+F21+F26+F34+F39+F42+F47+F53+F56+F60+F17</f>
        <v>326464</v>
      </c>
      <c r="G64" s="124">
        <f>G9+G21+G26+G34+G39+G42+G47+G53+G56+G60+G17</f>
        <v>1315622</v>
      </c>
      <c r="H64" s="274">
        <f>H9+H21+H26+H34+H39+H42+H47+H53+H56+H60+H17</f>
        <v>280929</v>
      </c>
    </row>
    <row r="65" spans="1:8" ht="11.25" customHeight="1" thickTop="1">
      <c r="A65" s="125"/>
      <c r="B65" s="126"/>
      <c r="C65" s="147"/>
      <c r="D65" s="127"/>
      <c r="E65" s="128"/>
      <c r="F65" s="128"/>
      <c r="G65" s="128"/>
      <c r="H65" s="128"/>
    </row>
    <row r="66" spans="1:8" ht="14.25" customHeight="1">
      <c r="A66" s="632" t="s">
        <v>40</v>
      </c>
      <c r="B66" s="632"/>
      <c r="C66" s="632"/>
      <c r="D66" s="632"/>
      <c r="E66" s="632"/>
      <c r="F66" s="632"/>
      <c r="G66" s="632"/>
      <c r="H66" s="632"/>
    </row>
    <row r="67" spans="1:8" ht="41.25" customHeight="1">
      <c r="A67" s="614" t="s">
        <v>404</v>
      </c>
      <c r="B67" s="611"/>
      <c r="C67" s="611"/>
      <c r="D67" s="611"/>
      <c r="E67" s="611"/>
      <c r="F67" s="611"/>
      <c r="G67" s="611"/>
      <c r="H67" s="611"/>
    </row>
    <row r="68" spans="1:8" ht="10.5" customHeight="1">
      <c r="A68" s="611" t="s">
        <v>359</v>
      </c>
      <c r="B68" s="611"/>
      <c r="C68" s="611"/>
      <c r="D68" s="611"/>
      <c r="E68" s="611"/>
      <c r="F68" s="611"/>
      <c r="G68" s="611"/>
      <c r="H68" s="611"/>
    </row>
    <row r="69" spans="1:8" ht="15.75" customHeight="1">
      <c r="A69" s="633" t="s">
        <v>360</v>
      </c>
      <c r="B69" s="633"/>
      <c r="C69" s="633"/>
      <c r="D69" s="633"/>
      <c r="E69" s="633"/>
      <c r="F69" s="633"/>
      <c r="G69" s="633"/>
      <c r="H69" s="633"/>
    </row>
    <row r="70" spans="1:8" ht="21" customHeight="1">
      <c r="A70" s="633" t="s">
        <v>405</v>
      </c>
      <c r="B70" s="633"/>
      <c r="C70" s="633"/>
      <c r="D70" s="633"/>
      <c r="E70" s="633"/>
      <c r="F70" s="633"/>
      <c r="G70" s="633"/>
      <c r="H70" s="633"/>
    </row>
    <row r="71" spans="1:8" ht="12" customHeight="1">
      <c r="A71" s="633" t="s">
        <v>361</v>
      </c>
      <c r="B71" s="633"/>
      <c r="C71" s="633"/>
      <c r="D71" s="633"/>
      <c r="E71" s="633"/>
      <c r="F71" s="633"/>
      <c r="G71" s="633"/>
      <c r="H71" s="633"/>
    </row>
    <row r="72" spans="1:8" ht="45.75" customHeight="1">
      <c r="A72" s="611" t="s">
        <v>362</v>
      </c>
      <c r="B72" s="611"/>
      <c r="C72" s="611"/>
      <c r="D72" s="611"/>
      <c r="E72" s="611"/>
      <c r="F72" s="611"/>
      <c r="G72" s="611"/>
      <c r="H72" s="611"/>
    </row>
    <row r="73" spans="1:8" ht="12" customHeight="1">
      <c r="A73" s="611" t="s">
        <v>406</v>
      </c>
      <c r="B73" s="611"/>
      <c r="C73" s="611"/>
      <c r="D73" s="611"/>
      <c r="E73" s="611"/>
      <c r="F73" s="611"/>
      <c r="G73" s="611"/>
      <c r="H73" s="611"/>
    </row>
    <row r="74" spans="1:8" ht="55.5" customHeight="1">
      <c r="A74" s="611" t="s">
        <v>348</v>
      </c>
      <c r="B74" s="611"/>
      <c r="C74" s="611"/>
      <c r="D74" s="611"/>
      <c r="E74" s="611"/>
      <c r="F74" s="611"/>
      <c r="G74" s="611"/>
      <c r="H74" s="611"/>
    </row>
    <row r="75" spans="1:8" ht="45" customHeight="1">
      <c r="A75" s="614" t="s">
        <v>243</v>
      </c>
      <c r="B75" s="611"/>
      <c r="C75" s="611"/>
      <c r="D75" s="611"/>
      <c r="E75" s="611"/>
      <c r="F75" s="611"/>
      <c r="G75" s="611"/>
      <c r="H75" s="611"/>
    </row>
    <row r="76" spans="1:8" ht="32.25" customHeight="1">
      <c r="A76" s="614" t="s">
        <v>347</v>
      </c>
      <c r="B76" s="614"/>
      <c r="C76" s="614"/>
      <c r="D76" s="614"/>
      <c r="E76" s="614"/>
      <c r="F76" s="614"/>
      <c r="G76" s="614"/>
      <c r="H76" s="614"/>
    </row>
    <row r="77" spans="1:8" ht="14.25" customHeight="1">
      <c r="A77" s="611" t="s">
        <v>262</v>
      </c>
      <c r="B77" s="611"/>
      <c r="C77" s="611"/>
      <c r="D77" s="611"/>
      <c r="E77" s="611"/>
      <c r="F77" s="611"/>
      <c r="G77" s="611"/>
      <c r="H77" s="611"/>
    </row>
    <row r="78" spans="1:8" ht="35.25" customHeight="1">
      <c r="A78" s="614" t="s">
        <v>364</v>
      </c>
      <c r="B78" s="611"/>
      <c r="C78" s="611"/>
      <c r="D78" s="611"/>
      <c r="E78" s="611"/>
      <c r="F78" s="611"/>
      <c r="G78" s="611"/>
      <c r="H78" s="611"/>
    </row>
    <row r="79" spans="1:8" ht="33.75" customHeight="1">
      <c r="A79" s="614" t="s">
        <v>221</v>
      </c>
      <c r="B79" s="611"/>
      <c r="C79" s="611"/>
      <c r="D79" s="611"/>
      <c r="E79" s="611"/>
      <c r="F79" s="611"/>
      <c r="G79" s="611"/>
      <c r="H79" s="611"/>
    </row>
    <row r="80" spans="1:8" ht="25.5" customHeight="1">
      <c r="A80" s="614" t="s">
        <v>363</v>
      </c>
      <c r="B80" s="618"/>
      <c r="C80" s="618"/>
      <c r="D80" s="618"/>
      <c r="E80" s="618"/>
      <c r="F80" s="618"/>
      <c r="G80" s="618"/>
      <c r="H80" s="618"/>
    </row>
    <row r="81" spans="1:8" ht="32.25" customHeight="1">
      <c r="A81" s="614" t="s">
        <v>400</v>
      </c>
      <c r="B81" s="614"/>
      <c r="C81" s="614"/>
      <c r="D81" s="614"/>
      <c r="E81" s="614"/>
      <c r="F81" s="614"/>
      <c r="G81" s="614"/>
      <c r="H81" s="614"/>
    </row>
    <row r="82" spans="1:8" ht="55.5" customHeight="1">
      <c r="A82" s="614" t="s">
        <v>244</v>
      </c>
      <c r="B82" s="614"/>
      <c r="C82" s="614"/>
      <c r="D82" s="614"/>
      <c r="E82" s="614"/>
      <c r="F82" s="614"/>
      <c r="G82" s="614"/>
      <c r="H82" s="614"/>
    </row>
    <row r="83" spans="1:8" ht="48" customHeight="1">
      <c r="A83" s="614" t="s">
        <v>247</v>
      </c>
      <c r="B83" s="614"/>
      <c r="C83" s="614"/>
      <c r="D83" s="614"/>
      <c r="E83" s="614"/>
      <c r="F83" s="614"/>
      <c r="G83" s="614"/>
      <c r="H83" s="614"/>
    </row>
    <row r="84" spans="1:8" ht="33.75" customHeight="1">
      <c r="A84" s="614" t="s">
        <v>214</v>
      </c>
      <c r="B84" s="614"/>
      <c r="C84" s="614"/>
      <c r="D84" s="614"/>
      <c r="E84" s="614"/>
      <c r="F84" s="614"/>
      <c r="G84" s="614"/>
      <c r="H84" s="614"/>
    </row>
    <row r="85" spans="1:8" ht="33.75" customHeight="1">
      <c r="A85" s="614" t="s">
        <v>249</v>
      </c>
      <c r="B85" s="614"/>
      <c r="C85" s="614"/>
      <c r="D85" s="614"/>
      <c r="E85" s="614"/>
      <c r="F85" s="614"/>
      <c r="G85" s="614"/>
      <c r="H85" s="614"/>
    </row>
    <row r="86" spans="1:8" ht="45" customHeight="1">
      <c r="A86" s="614" t="s">
        <v>248</v>
      </c>
      <c r="B86" s="614"/>
      <c r="C86" s="614"/>
      <c r="D86" s="614"/>
      <c r="E86" s="614"/>
      <c r="F86" s="614"/>
      <c r="G86" s="614"/>
      <c r="H86" s="614"/>
    </row>
    <row r="87" spans="1:8" ht="46.5" customHeight="1">
      <c r="A87" s="614" t="s">
        <v>222</v>
      </c>
      <c r="B87" s="611"/>
      <c r="C87" s="611"/>
      <c r="D87" s="611"/>
      <c r="E87" s="611"/>
      <c r="F87" s="611"/>
      <c r="G87" s="611"/>
      <c r="H87" s="611"/>
    </row>
    <row r="88" spans="1:8" ht="41.25" customHeight="1">
      <c r="A88" s="614" t="s">
        <v>223</v>
      </c>
      <c r="B88" s="614"/>
      <c r="C88" s="614"/>
      <c r="D88" s="614"/>
      <c r="E88" s="614"/>
      <c r="F88" s="614"/>
      <c r="G88" s="614"/>
      <c r="H88" s="614"/>
    </row>
    <row r="89" spans="1:11" ht="23.25" customHeight="1">
      <c r="A89" s="615" t="s">
        <v>261</v>
      </c>
      <c r="B89" s="585"/>
      <c r="C89" s="585"/>
      <c r="D89" s="585"/>
      <c r="E89" s="585"/>
      <c r="F89" s="585"/>
      <c r="G89" s="585"/>
      <c r="H89" s="585"/>
      <c r="I89" s="140"/>
      <c r="J89" s="140"/>
      <c r="K89" s="140"/>
    </row>
    <row r="90" spans="1:8" ht="22.5" customHeight="1">
      <c r="A90" s="616" t="s">
        <v>263</v>
      </c>
      <c r="B90" s="617"/>
      <c r="C90" s="617"/>
      <c r="D90" s="617"/>
      <c r="E90" s="617"/>
      <c r="F90" s="617"/>
      <c r="G90" s="617"/>
      <c r="H90" s="617"/>
    </row>
    <row r="91" spans="1:8" ht="16.5" customHeight="1">
      <c r="A91" s="611" t="s">
        <v>264</v>
      </c>
      <c r="B91" s="612"/>
      <c r="C91" s="612"/>
      <c r="D91" s="612"/>
      <c r="E91" s="612"/>
      <c r="F91" s="612"/>
      <c r="G91" s="612"/>
      <c r="H91" s="612"/>
    </row>
    <row r="92" spans="1:8" ht="13.5" customHeight="1">
      <c r="A92" s="611" t="s">
        <v>265</v>
      </c>
      <c r="B92" s="613"/>
      <c r="C92" s="613"/>
      <c r="D92" s="613"/>
      <c r="E92" s="613"/>
      <c r="F92" s="613"/>
      <c r="G92" s="613"/>
      <c r="H92" s="613"/>
    </row>
    <row r="93" spans="1:8" ht="19.5" customHeight="1">
      <c r="A93" s="619" t="s">
        <v>266</v>
      </c>
      <c r="B93" s="613"/>
      <c r="C93" s="613"/>
      <c r="D93" s="613"/>
      <c r="E93" s="613"/>
      <c r="F93" s="613"/>
      <c r="G93" s="613"/>
      <c r="H93" s="613"/>
    </row>
    <row r="94" spans="1:8" ht="15.75" customHeight="1">
      <c r="A94" s="611" t="s">
        <v>268</v>
      </c>
      <c r="B94" s="613"/>
      <c r="C94" s="613"/>
      <c r="D94" s="613"/>
      <c r="E94" s="613"/>
      <c r="F94" s="613"/>
      <c r="G94" s="613"/>
      <c r="H94" s="613"/>
    </row>
    <row r="95" spans="1:8" ht="15" customHeight="1">
      <c r="A95" s="611" t="s">
        <v>267</v>
      </c>
      <c r="B95" s="618"/>
      <c r="C95" s="618"/>
      <c r="D95" s="618"/>
      <c r="E95" s="618"/>
      <c r="F95" s="618"/>
      <c r="G95" s="618"/>
      <c r="H95" s="618"/>
    </row>
    <row r="96" spans="1:8" ht="17.25" customHeight="1">
      <c r="A96" s="611" t="s">
        <v>271</v>
      </c>
      <c r="B96" s="613"/>
      <c r="C96" s="613"/>
      <c r="D96" s="613"/>
      <c r="E96" s="613"/>
      <c r="F96" s="613"/>
      <c r="G96" s="613"/>
      <c r="H96" s="613"/>
    </row>
    <row r="97" spans="1:8" ht="21" customHeight="1">
      <c r="A97" s="611" t="s">
        <v>270</v>
      </c>
      <c r="B97" s="613"/>
      <c r="C97" s="613"/>
      <c r="D97" s="613"/>
      <c r="E97" s="613"/>
      <c r="F97" s="613"/>
      <c r="G97" s="613"/>
      <c r="H97" s="613"/>
    </row>
    <row r="98" spans="1:8" ht="24" customHeight="1">
      <c r="A98" s="611" t="s">
        <v>272</v>
      </c>
      <c r="B98" s="613"/>
      <c r="C98" s="613"/>
      <c r="D98" s="613"/>
      <c r="E98" s="613"/>
      <c r="F98" s="613"/>
      <c r="G98" s="613"/>
      <c r="H98" s="613"/>
    </row>
    <row r="99" spans="1:8" ht="18.75" customHeight="1">
      <c r="A99" s="619" t="s">
        <v>273</v>
      </c>
      <c r="B99" s="613"/>
      <c r="C99" s="613"/>
      <c r="D99" s="613"/>
      <c r="E99" s="613"/>
      <c r="F99" s="613"/>
      <c r="G99" s="613"/>
      <c r="H99" s="613"/>
    </row>
    <row r="100" spans="1:8" ht="15.75" customHeight="1">
      <c r="A100" s="620" t="s">
        <v>269</v>
      </c>
      <c r="B100" s="621"/>
      <c r="C100" s="621"/>
      <c r="D100" s="621"/>
      <c r="E100" s="621"/>
      <c r="F100" s="621"/>
      <c r="G100" s="621"/>
      <c r="H100" s="621"/>
    </row>
    <row r="101" spans="1:8" ht="22.5" customHeight="1">
      <c r="A101" s="634"/>
      <c r="B101" s="634"/>
      <c r="C101" s="634"/>
      <c r="D101" s="634"/>
      <c r="E101" s="634"/>
      <c r="F101" s="634"/>
      <c r="G101" s="634"/>
      <c r="H101" s="634"/>
    </row>
    <row r="102" spans="1:8" ht="38.25" customHeight="1">
      <c r="A102" s="614"/>
      <c r="B102" s="618"/>
      <c r="C102" s="618"/>
      <c r="D102" s="618"/>
      <c r="E102" s="618"/>
      <c r="F102" s="618"/>
      <c r="G102" s="618"/>
      <c r="H102" s="618"/>
    </row>
    <row r="103" spans="1:8" ht="17.25" customHeight="1">
      <c r="A103" s="619"/>
      <c r="B103" s="635"/>
      <c r="C103" s="635"/>
      <c r="D103" s="635"/>
      <c r="E103" s="635"/>
      <c r="F103" s="635"/>
      <c r="G103" s="635"/>
      <c r="H103" s="635"/>
    </row>
    <row r="104" spans="1:8" ht="16.5" customHeight="1">
      <c r="A104" s="636"/>
      <c r="B104" s="637"/>
      <c r="C104" s="637"/>
      <c r="D104" s="637"/>
      <c r="E104" s="637"/>
      <c r="F104" s="637"/>
      <c r="G104" s="637"/>
      <c r="H104" s="637"/>
    </row>
    <row r="105" spans="1:8" ht="14.25" customHeight="1">
      <c r="A105" s="636"/>
      <c r="B105" s="637"/>
      <c r="C105" s="637"/>
      <c r="D105" s="637"/>
      <c r="E105" s="637"/>
      <c r="F105" s="637"/>
      <c r="G105" s="637"/>
      <c r="H105" s="637"/>
    </row>
    <row r="106" spans="1:8" ht="14.25" customHeight="1">
      <c r="A106" s="619"/>
      <c r="B106" s="619"/>
      <c r="C106" s="619"/>
      <c r="D106" s="619"/>
      <c r="E106" s="619"/>
      <c r="F106" s="619"/>
      <c r="G106" s="619"/>
      <c r="H106" s="619"/>
    </row>
    <row r="107" spans="1:8" ht="15" customHeight="1">
      <c r="A107" s="638"/>
      <c r="B107" s="639"/>
      <c r="C107" s="639"/>
      <c r="D107" s="639"/>
      <c r="E107" s="639"/>
      <c r="F107" s="639"/>
      <c r="G107" s="639"/>
      <c r="H107" s="639"/>
    </row>
    <row r="108" spans="1:8" ht="15.75" customHeight="1">
      <c r="A108" s="636"/>
      <c r="B108" s="637"/>
      <c r="C108" s="637"/>
      <c r="D108" s="637"/>
      <c r="E108" s="637"/>
      <c r="F108" s="637"/>
      <c r="G108" s="637"/>
      <c r="H108" s="637"/>
    </row>
    <row r="109" spans="1:8" ht="23.25" customHeight="1">
      <c r="A109" s="638"/>
      <c r="B109" s="638"/>
      <c r="C109" s="638"/>
      <c r="D109" s="638"/>
      <c r="E109" s="638"/>
      <c r="F109" s="638"/>
      <c r="G109" s="638"/>
      <c r="H109" s="638"/>
    </row>
    <row r="110" spans="1:8" ht="15.75" customHeight="1">
      <c r="A110" s="638"/>
      <c r="B110" s="638"/>
      <c r="C110" s="638"/>
      <c r="D110" s="638"/>
      <c r="E110" s="638"/>
      <c r="F110" s="638"/>
      <c r="G110" s="638"/>
      <c r="H110" s="638"/>
    </row>
    <row r="111" spans="1:8" ht="15" customHeight="1">
      <c r="A111" s="640"/>
      <c r="B111" s="613"/>
      <c r="C111" s="613"/>
      <c r="D111" s="613"/>
      <c r="E111" s="613"/>
      <c r="F111" s="613"/>
      <c r="G111" s="613"/>
      <c r="H111" s="613"/>
    </row>
    <row r="112" spans="1:8" ht="15.75" customHeight="1">
      <c r="A112" s="640"/>
      <c r="B112" s="613"/>
      <c r="C112" s="613"/>
      <c r="D112" s="613"/>
      <c r="E112" s="613"/>
      <c r="F112" s="613"/>
      <c r="G112" s="613"/>
      <c r="H112" s="613"/>
    </row>
    <row r="113" spans="1:8" ht="18" customHeight="1">
      <c r="A113" s="640"/>
      <c r="B113" s="613"/>
      <c r="C113" s="613"/>
      <c r="D113" s="613"/>
      <c r="E113" s="613"/>
      <c r="F113" s="613"/>
      <c r="G113" s="613"/>
      <c r="H113" s="613"/>
    </row>
    <row r="114" spans="1:8" ht="15" customHeight="1">
      <c r="A114" s="640"/>
      <c r="B114" s="641"/>
      <c r="C114" s="641"/>
      <c r="D114" s="641"/>
      <c r="E114" s="641"/>
      <c r="F114" s="641"/>
      <c r="G114" s="641"/>
      <c r="H114" s="641"/>
    </row>
    <row r="115" spans="1:8" ht="12" customHeight="1">
      <c r="A115" s="642"/>
      <c r="B115" s="640"/>
      <c r="C115" s="640"/>
      <c r="D115" s="640"/>
      <c r="E115" s="640"/>
      <c r="F115" s="640"/>
      <c r="G115" s="640"/>
      <c r="H115" s="640"/>
    </row>
    <row r="116" spans="1:8" ht="58.5" customHeight="1">
      <c r="A116" s="643"/>
      <c r="B116" s="643"/>
      <c r="C116" s="643"/>
      <c r="D116" s="643"/>
      <c r="E116" s="643"/>
      <c r="F116" s="643"/>
      <c r="G116" s="643"/>
      <c r="H116" s="643"/>
    </row>
    <row r="117" spans="1:8" ht="22.5" customHeight="1">
      <c r="A117" s="643"/>
      <c r="B117" s="643"/>
      <c r="C117" s="643"/>
      <c r="D117" s="643"/>
      <c r="E117" s="643"/>
      <c r="F117" s="643"/>
      <c r="G117" s="643"/>
      <c r="H117" s="643"/>
    </row>
    <row r="118" spans="1:8" ht="47.25" customHeight="1">
      <c r="A118" s="642"/>
      <c r="B118" s="640"/>
      <c r="C118" s="640"/>
      <c r="D118" s="640"/>
      <c r="E118" s="640"/>
      <c r="F118" s="640"/>
      <c r="G118" s="640"/>
      <c r="H118" s="640"/>
    </row>
    <row r="119" spans="1:8" ht="39" customHeight="1">
      <c r="A119" s="642"/>
      <c r="B119" s="618"/>
      <c r="C119" s="618"/>
      <c r="D119" s="618"/>
      <c r="E119" s="618"/>
      <c r="F119" s="618"/>
      <c r="G119" s="618"/>
      <c r="H119" s="618"/>
    </row>
    <row r="120" spans="1:8" ht="15.75" customHeight="1">
      <c r="A120" s="644"/>
      <c r="B120" s="585"/>
      <c r="C120" s="585"/>
      <c r="D120" s="585"/>
      <c r="E120" s="585"/>
      <c r="F120" s="585"/>
      <c r="G120" s="585"/>
      <c r="H120" s="645"/>
    </row>
    <row r="121" spans="1:8" ht="27" customHeight="1">
      <c r="A121" s="644"/>
      <c r="B121" s="651"/>
      <c r="C121" s="651"/>
      <c r="D121" s="651"/>
      <c r="E121" s="651"/>
      <c r="F121" s="651"/>
      <c r="G121" s="651"/>
      <c r="H121" s="651"/>
    </row>
    <row r="122" spans="1:8" ht="46.5" customHeight="1">
      <c r="A122" s="644"/>
      <c r="B122" s="652"/>
      <c r="C122" s="652"/>
      <c r="D122" s="652"/>
      <c r="E122" s="652"/>
      <c r="F122" s="652"/>
      <c r="G122" s="652"/>
      <c r="H122" s="652"/>
    </row>
    <row r="123" spans="1:8" ht="33.75" customHeight="1">
      <c r="A123" s="644"/>
      <c r="B123" s="585"/>
      <c r="C123" s="585"/>
      <c r="D123" s="585"/>
      <c r="E123" s="585"/>
      <c r="F123" s="585"/>
      <c r="G123" s="585"/>
      <c r="H123" s="645"/>
    </row>
    <row r="124" spans="1:8" ht="19.5" customHeight="1">
      <c r="A124" s="646"/>
      <c r="B124" s="646"/>
      <c r="C124" s="646"/>
      <c r="D124" s="646"/>
      <c r="E124" s="646"/>
      <c r="F124" s="646"/>
      <c r="G124" s="646"/>
      <c r="H124" s="646"/>
    </row>
    <row r="125" spans="1:7" ht="25.5" customHeight="1">
      <c r="A125" s="647"/>
      <c r="B125" s="585"/>
      <c r="C125" s="585"/>
      <c r="D125" s="585"/>
      <c r="E125" s="585"/>
      <c r="F125" s="585"/>
      <c r="G125" s="585"/>
    </row>
    <row r="126" spans="1:7" ht="12.75" customHeight="1">
      <c r="A126" s="647"/>
      <c r="B126" s="647"/>
      <c r="C126" s="647"/>
      <c r="D126" s="647"/>
      <c r="E126" s="647"/>
      <c r="F126" s="647"/>
      <c r="G126" s="647"/>
    </row>
    <row r="127" spans="1:7" ht="35.25" customHeight="1">
      <c r="A127" s="625"/>
      <c r="B127" s="625"/>
      <c r="C127" s="625"/>
      <c r="D127" s="625"/>
      <c r="E127" s="625"/>
      <c r="F127" s="625"/>
      <c r="G127" s="625"/>
    </row>
    <row r="128" spans="1:7" ht="37.5" customHeight="1">
      <c r="A128" s="648"/>
      <c r="B128" s="649"/>
      <c r="C128" s="649"/>
      <c r="D128" s="649"/>
      <c r="E128" s="649"/>
      <c r="F128" s="649"/>
      <c r="G128" s="649"/>
    </row>
    <row r="129" spans="1:7" ht="35.25" customHeight="1">
      <c r="A129" s="649"/>
      <c r="B129" s="649"/>
      <c r="C129" s="649"/>
      <c r="D129" s="649"/>
      <c r="E129" s="649"/>
      <c r="F129" s="649"/>
      <c r="G129" s="649"/>
    </row>
    <row r="130" spans="1:7" ht="35.25" customHeight="1">
      <c r="A130" s="649"/>
      <c r="B130" s="649"/>
      <c r="C130" s="649"/>
      <c r="D130" s="649"/>
      <c r="E130" s="649"/>
      <c r="F130" s="649"/>
      <c r="G130" s="649"/>
    </row>
    <row r="131" spans="1:7" ht="46.5" customHeight="1">
      <c r="A131" s="649"/>
      <c r="B131" s="649"/>
      <c r="C131" s="649"/>
      <c r="D131" s="649"/>
      <c r="E131" s="649"/>
      <c r="F131" s="649"/>
      <c r="G131" s="649"/>
    </row>
    <row r="132" spans="1:7" ht="13.5" customHeight="1">
      <c r="A132" s="625"/>
      <c r="B132" s="625"/>
      <c r="C132" s="625"/>
      <c r="D132" s="625"/>
      <c r="E132" s="625"/>
      <c r="F132" s="625"/>
      <c r="G132" s="625"/>
    </row>
    <row r="133" spans="1:7" ht="21.75" customHeight="1">
      <c r="A133" s="625"/>
      <c r="B133" s="625"/>
      <c r="C133" s="625"/>
      <c r="D133" s="625"/>
      <c r="E133" s="625"/>
      <c r="F133" s="625"/>
      <c r="G133" s="625"/>
    </row>
    <row r="134" spans="1:7" ht="22.5" customHeight="1">
      <c r="A134" s="625"/>
      <c r="B134" s="625"/>
      <c r="C134" s="625"/>
      <c r="D134" s="625"/>
      <c r="E134" s="625"/>
      <c r="F134" s="625"/>
      <c r="G134" s="625"/>
    </row>
    <row r="135" spans="1:7" ht="15.75" customHeight="1">
      <c r="A135" s="625"/>
      <c r="B135" s="585"/>
      <c r="C135" s="585"/>
      <c r="D135" s="585"/>
      <c r="E135" s="585"/>
      <c r="F135" s="585"/>
      <c r="G135" s="585"/>
    </row>
    <row r="136" spans="1:7" ht="15.75" customHeight="1">
      <c r="A136" s="625"/>
      <c r="B136" s="585"/>
      <c r="C136" s="585"/>
      <c r="D136" s="585"/>
      <c r="E136" s="585"/>
      <c r="F136" s="585"/>
      <c r="G136" s="585"/>
    </row>
    <row r="137" spans="1:7" ht="36" customHeight="1">
      <c r="A137" s="647"/>
      <c r="B137" s="647"/>
      <c r="C137" s="647"/>
      <c r="D137" s="647"/>
      <c r="E137" s="647"/>
      <c r="F137" s="647"/>
      <c r="G137" s="647"/>
    </row>
    <row r="138" spans="1:7" ht="37.5" customHeight="1">
      <c r="A138" s="647"/>
      <c r="B138" s="647"/>
      <c r="C138" s="647"/>
      <c r="D138" s="647"/>
      <c r="E138" s="647"/>
      <c r="F138" s="647"/>
      <c r="G138" s="647"/>
    </row>
    <row r="139" spans="1:7" ht="25.5" customHeight="1">
      <c r="A139" s="647"/>
      <c r="B139" s="647"/>
      <c r="C139" s="647"/>
      <c r="D139" s="647"/>
      <c r="E139" s="647"/>
      <c r="F139" s="647"/>
      <c r="G139" s="647"/>
    </row>
    <row r="140" spans="1:7" ht="35.25" customHeight="1">
      <c r="A140" s="647"/>
      <c r="B140" s="647"/>
      <c r="C140" s="647"/>
      <c r="D140" s="647"/>
      <c r="E140" s="647"/>
      <c r="F140" s="647"/>
      <c r="G140" s="647"/>
    </row>
    <row r="141" spans="1:7" ht="23.25" customHeight="1">
      <c r="A141" s="625"/>
      <c r="B141" s="625"/>
      <c r="C141" s="625"/>
      <c r="D141" s="625"/>
      <c r="E141" s="625"/>
      <c r="F141" s="625"/>
      <c r="G141" s="625"/>
    </row>
    <row r="142" spans="1:7" ht="36.75" customHeight="1">
      <c r="A142" s="647"/>
      <c r="B142" s="647"/>
      <c r="C142" s="647"/>
      <c r="D142" s="647"/>
      <c r="E142" s="647"/>
      <c r="F142" s="647"/>
      <c r="G142" s="647"/>
    </row>
    <row r="143" spans="1:7" ht="24.75" customHeight="1">
      <c r="A143" s="647"/>
      <c r="B143" s="585"/>
      <c r="C143" s="585"/>
      <c r="D143" s="585"/>
      <c r="E143" s="585"/>
      <c r="F143" s="585"/>
      <c r="G143" s="585"/>
    </row>
    <row r="144" spans="1:7" ht="36" customHeight="1">
      <c r="A144" s="647"/>
      <c r="B144" s="647"/>
      <c r="C144" s="647"/>
      <c r="D144" s="647"/>
      <c r="E144" s="647"/>
      <c r="F144" s="647"/>
      <c r="G144" s="647"/>
    </row>
    <row r="145" spans="1:7" ht="13.5" customHeight="1">
      <c r="A145" s="647"/>
      <c r="B145" s="647"/>
      <c r="C145" s="647"/>
      <c r="D145" s="647"/>
      <c r="E145" s="647"/>
      <c r="F145" s="647"/>
      <c r="G145" s="647"/>
    </row>
    <row r="146" spans="1:7" ht="13.5" customHeight="1">
      <c r="A146" s="625"/>
      <c r="B146" s="625"/>
      <c r="C146" s="625"/>
      <c r="D146" s="625"/>
      <c r="E146" s="625"/>
      <c r="F146" s="625"/>
      <c r="G146" s="625"/>
    </row>
    <row r="147" spans="1:7" ht="13.5" customHeight="1">
      <c r="A147" s="625"/>
      <c r="B147" s="625"/>
      <c r="C147" s="625"/>
      <c r="D147" s="625"/>
      <c r="E147" s="625"/>
      <c r="F147" s="625"/>
      <c r="G147" s="625"/>
    </row>
    <row r="148" spans="1:7" ht="13.5" customHeight="1">
      <c r="A148" s="626"/>
      <c r="B148" s="626"/>
      <c r="C148" s="626"/>
      <c r="D148" s="626"/>
      <c r="E148" s="626"/>
      <c r="F148" s="626"/>
      <c r="G148" s="626"/>
    </row>
    <row r="149" spans="1:7" ht="13.5" customHeight="1">
      <c r="A149" s="625"/>
      <c r="B149" s="625"/>
      <c r="C149" s="625"/>
      <c r="D149" s="625"/>
      <c r="E149" s="625"/>
      <c r="F149" s="625"/>
      <c r="G149" s="625"/>
    </row>
    <row r="150" spans="1:7" ht="13.5" customHeight="1">
      <c r="A150" s="625"/>
      <c r="B150" s="625"/>
      <c r="C150" s="625"/>
      <c r="D150" s="625"/>
      <c r="E150" s="625"/>
      <c r="F150" s="625"/>
      <c r="G150" s="625"/>
    </row>
    <row r="151" spans="1:7" ht="13.5" customHeight="1">
      <c r="A151" s="626"/>
      <c r="B151" s="626"/>
      <c r="C151" s="626"/>
      <c r="D151" s="626"/>
      <c r="E151" s="626"/>
      <c r="F151" s="626"/>
      <c r="G151" s="626"/>
    </row>
    <row r="152" spans="1:7" ht="13.5" customHeight="1">
      <c r="A152" s="625"/>
      <c r="B152" s="625"/>
      <c r="C152" s="625"/>
      <c r="D152" s="625"/>
      <c r="E152" s="625"/>
      <c r="F152" s="625"/>
      <c r="G152" s="625"/>
    </row>
    <row r="153" spans="1:7" ht="13.5" customHeight="1">
      <c r="A153" s="625"/>
      <c r="B153" s="625"/>
      <c r="C153" s="625"/>
      <c r="D153" s="625"/>
      <c r="E153" s="625"/>
      <c r="F153" s="625"/>
      <c r="G153" s="625"/>
    </row>
    <row r="154" spans="1:7" ht="13.5" customHeight="1">
      <c r="A154" s="650"/>
      <c r="B154" s="650"/>
      <c r="C154" s="650"/>
      <c r="D154" s="650"/>
      <c r="E154" s="650"/>
      <c r="F154" s="650"/>
      <c r="G154" s="650"/>
    </row>
    <row r="155" spans="1:7" ht="13.5" customHeight="1">
      <c r="A155" s="626"/>
      <c r="B155" s="626"/>
      <c r="C155" s="626"/>
      <c r="D155" s="626"/>
      <c r="E155" s="626"/>
      <c r="F155" s="626"/>
      <c r="G155" s="626"/>
    </row>
    <row r="156" spans="1:7" ht="13.5" customHeight="1">
      <c r="A156" s="625"/>
      <c r="B156" s="625"/>
      <c r="C156" s="625"/>
      <c r="D156" s="625"/>
      <c r="E156" s="625"/>
      <c r="F156" s="625"/>
      <c r="G156" s="625"/>
    </row>
    <row r="157" spans="1:7" ht="13.5" customHeight="1">
      <c r="A157" s="625"/>
      <c r="B157" s="625"/>
      <c r="C157" s="625"/>
      <c r="D157" s="625"/>
      <c r="E157" s="625"/>
      <c r="F157" s="625"/>
      <c r="G157" s="625"/>
    </row>
    <row r="158" spans="1:7" ht="13.5" customHeight="1">
      <c r="A158" s="626"/>
      <c r="B158" s="626"/>
      <c r="C158" s="626"/>
      <c r="D158" s="626"/>
      <c r="E158" s="626"/>
      <c r="F158" s="626"/>
      <c r="G158" s="626"/>
    </row>
    <row r="159" spans="1:7" ht="13.5" customHeight="1">
      <c r="A159" s="625"/>
      <c r="B159" s="625"/>
      <c r="C159" s="625"/>
      <c r="D159" s="625"/>
      <c r="E159" s="625"/>
      <c r="F159" s="625"/>
      <c r="G159" s="625"/>
    </row>
    <row r="160" spans="1:7" ht="13.5" customHeight="1">
      <c r="A160" s="625"/>
      <c r="B160" s="625"/>
      <c r="C160" s="625"/>
      <c r="D160" s="625"/>
      <c r="E160" s="625"/>
      <c r="F160" s="625"/>
      <c r="G160" s="625"/>
    </row>
    <row r="161" spans="1:7" ht="13.5" customHeight="1">
      <c r="A161" s="625"/>
      <c r="B161" s="625"/>
      <c r="C161" s="625"/>
      <c r="D161" s="625"/>
      <c r="E161" s="625"/>
      <c r="F161" s="625"/>
      <c r="G161" s="625"/>
    </row>
    <row r="162" spans="1:7" ht="13.5" customHeight="1">
      <c r="A162" s="625"/>
      <c r="B162" s="625"/>
      <c r="C162" s="625"/>
      <c r="D162" s="625"/>
      <c r="E162" s="625"/>
      <c r="F162" s="625"/>
      <c r="G162" s="625"/>
    </row>
    <row r="163" spans="1:7" ht="15" customHeight="1">
      <c r="A163" s="626"/>
      <c r="B163" s="626"/>
      <c r="C163" s="626"/>
      <c r="D163" s="626"/>
      <c r="E163" s="626"/>
      <c r="F163" s="626"/>
      <c r="G163" s="626"/>
    </row>
    <row r="164" spans="1:7" ht="24" customHeight="1">
      <c r="A164" s="625"/>
      <c r="B164" s="625"/>
      <c r="C164" s="625"/>
      <c r="D164" s="625"/>
      <c r="E164" s="625"/>
      <c r="F164" s="625"/>
      <c r="G164" s="625"/>
    </row>
    <row r="165" spans="1:7" ht="14.25" customHeight="1">
      <c r="A165" s="626"/>
      <c r="B165" s="626"/>
      <c r="C165" s="626"/>
      <c r="D165" s="626"/>
      <c r="E165" s="626"/>
      <c r="F165" s="626"/>
      <c r="G165" s="626"/>
    </row>
    <row r="166" spans="1:7" ht="14.25" customHeight="1">
      <c r="A166" s="626"/>
      <c r="B166" s="625"/>
      <c r="C166" s="625"/>
      <c r="D166" s="625"/>
      <c r="E166" s="625"/>
      <c r="F166" s="625"/>
      <c r="G166" s="625"/>
    </row>
    <row r="167" spans="1:7" ht="15" customHeight="1">
      <c r="A167" s="625"/>
      <c r="B167" s="625"/>
      <c r="C167" s="625"/>
      <c r="D167" s="625"/>
      <c r="E167" s="625"/>
      <c r="F167" s="625"/>
      <c r="G167" s="625"/>
    </row>
    <row r="168" spans="1:7" ht="12.75" customHeight="1">
      <c r="A168" s="625"/>
      <c r="B168" s="625"/>
      <c r="C168" s="625"/>
      <c r="D168" s="625"/>
      <c r="E168" s="625"/>
      <c r="F168" s="625"/>
      <c r="G168" s="625"/>
    </row>
    <row r="169" spans="1:7" ht="12.75" customHeight="1">
      <c r="A169" s="625"/>
      <c r="B169" s="625"/>
      <c r="C169" s="625"/>
      <c r="D169" s="625"/>
      <c r="E169" s="625"/>
      <c r="F169" s="625"/>
      <c r="G169" s="625"/>
    </row>
    <row r="170" spans="1:7" ht="13.5" customHeight="1">
      <c r="A170" s="625"/>
      <c r="B170" s="625"/>
      <c r="C170" s="625"/>
      <c r="D170" s="625"/>
      <c r="E170" s="625"/>
      <c r="F170" s="625"/>
      <c r="G170" s="625"/>
    </row>
    <row r="171" spans="1:7" ht="12.75" customHeight="1">
      <c r="A171" s="625"/>
      <c r="B171" s="625"/>
      <c r="C171" s="625"/>
      <c r="D171" s="625"/>
      <c r="E171" s="625"/>
      <c r="F171" s="625"/>
      <c r="G171" s="625"/>
    </row>
    <row r="172" spans="1:7" ht="13.5" customHeight="1">
      <c r="A172" s="625"/>
      <c r="B172" s="625"/>
      <c r="C172" s="625"/>
      <c r="D172" s="625"/>
      <c r="E172" s="625"/>
      <c r="F172" s="625"/>
      <c r="G172" s="625"/>
    </row>
    <row r="173" spans="1:7" ht="12.75" customHeight="1">
      <c r="A173" s="625"/>
      <c r="B173" s="625"/>
      <c r="C173" s="625"/>
      <c r="D173" s="625"/>
      <c r="E173" s="625"/>
      <c r="F173" s="625"/>
      <c r="G173" s="625"/>
    </row>
    <row r="174" spans="1:7" ht="15" customHeight="1">
      <c r="A174" s="625"/>
      <c r="B174" s="625"/>
      <c r="C174" s="625"/>
      <c r="D174" s="625"/>
      <c r="E174" s="625"/>
      <c r="F174" s="625"/>
      <c r="G174" s="625"/>
    </row>
    <row r="175" spans="1:7" ht="24" customHeight="1">
      <c r="A175" s="625"/>
      <c r="B175" s="625"/>
      <c r="C175" s="625"/>
      <c r="D175" s="625"/>
      <c r="E175" s="625"/>
      <c r="F175" s="625"/>
      <c r="G175" s="625"/>
    </row>
    <row r="176" spans="1:7" ht="24" customHeight="1">
      <c r="A176" s="625"/>
      <c r="B176" s="625"/>
      <c r="C176" s="625"/>
      <c r="D176" s="625"/>
      <c r="E176" s="625"/>
      <c r="F176" s="625"/>
      <c r="G176" s="625"/>
    </row>
    <row r="177" spans="1:7" ht="14.25" customHeight="1">
      <c r="A177" s="625"/>
      <c r="B177" s="625"/>
      <c r="C177" s="625"/>
      <c r="D177" s="625"/>
      <c r="E177" s="625"/>
      <c r="F177" s="625"/>
      <c r="G177" s="625"/>
    </row>
    <row r="178" spans="1:7" ht="15" customHeight="1">
      <c r="A178" s="625"/>
      <c r="B178" s="625"/>
      <c r="C178" s="625"/>
      <c r="D178" s="625"/>
      <c r="E178" s="625"/>
      <c r="F178" s="625"/>
      <c r="G178" s="625"/>
    </row>
    <row r="179" spans="1:7" ht="24" customHeight="1">
      <c r="A179" s="625"/>
      <c r="B179" s="625"/>
      <c r="C179" s="625"/>
      <c r="D179" s="625"/>
      <c r="E179" s="625"/>
      <c r="F179" s="625"/>
      <c r="G179" s="625"/>
    </row>
    <row r="180" spans="1:7" ht="13.5" customHeight="1">
      <c r="A180" s="625"/>
      <c r="B180" s="625"/>
      <c r="C180" s="625"/>
      <c r="D180" s="625"/>
      <c r="E180" s="625"/>
      <c r="F180" s="625"/>
      <c r="G180" s="625"/>
    </row>
    <row r="181" spans="1:7" ht="13.5" customHeight="1">
      <c r="A181" s="625"/>
      <c r="B181" s="625"/>
      <c r="C181" s="625"/>
      <c r="D181" s="625"/>
      <c r="E181" s="625"/>
      <c r="F181" s="625"/>
      <c r="G181" s="625"/>
    </row>
    <row r="182" spans="1:7" ht="13.5" customHeight="1">
      <c r="A182" s="625"/>
      <c r="B182" s="625"/>
      <c r="C182" s="625"/>
      <c r="D182" s="625"/>
      <c r="E182" s="625"/>
      <c r="F182" s="625"/>
      <c r="G182" s="625"/>
    </row>
    <row r="183" spans="1:7" ht="13.5" customHeight="1">
      <c r="A183" s="625"/>
      <c r="B183" s="625"/>
      <c r="C183" s="625"/>
      <c r="D183" s="625"/>
      <c r="E183" s="625"/>
      <c r="F183" s="625"/>
      <c r="G183" s="625"/>
    </row>
    <row r="184" spans="1:7" ht="13.5" customHeight="1">
      <c r="A184" s="625"/>
      <c r="B184" s="625"/>
      <c r="C184" s="625"/>
      <c r="D184" s="625"/>
      <c r="E184" s="625"/>
      <c r="F184" s="625"/>
      <c r="G184" s="625"/>
    </row>
    <row r="185" spans="1:7" ht="13.5" customHeight="1">
      <c r="A185" s="625"/>
      <c r="B185" s="625"/>
      <c r="C185" s="625"/>
      <c r="D185" s="625"/>
      <c r="E185" s="625"/>
      <c r="F185" s="625"/>
      <c r="G185" s="625"/>
    </row>
    <row r="186" spans="1:7" ht="36" customHeight="1">
      <c r="A186" s="625"/>
      <c r="B186" s="625"/>
      <c r="C186" s="625"/>
      <c r="D186" s="625"/>
      <c r="E186" s="625"/>
      <c r="F186" s="625"/>
      <c r="G186" s="625"/>
    </row>
    <row r="187" spans="1:7" ht="45.75" customHeight="1">
      <c r="A187" s="625"/>
      <c r="B187" s="625"/>
      <c r="C187" s="625"/>
      <c r="D187" s="625"/>
      <c r="E187" s="625"/>
      <c r="F187" s="625"/>
      <c r="G187" s="625"/>
    </row>
    <row r="188" spans="1:7" ht="44.25" customHeight="1">
      <c r="A188" s="624"/>
      <c r="B188" s="625"/>
      <c r="C188" s="625"/>
      <c r="D188" s="625"/>
      <c r="E188" s="625"/>
      <c r="F188" s="625"/>
      <c r="G188" s="625"/>
    </row>
    <row r="189" spans="1:7" ht="24" customHeight="1">
      <c r="A189" s="624"/>
      <c r="B189" s="625"/>
      <c r="C189" s="625"/>
      <c r="D189" s="625"/>
      <c r="E189" s="625"/>
      <c r="F189" s="625"/>
      <c r="G189" s="625"/>
    </row>
    <row r="190" spans="1:7" ht="28.5" customHeight="1">
      <c r="A190" s="624"/>
      <c r="B190" s="625"/>
      <c r="C190" s="625"/>
      <c r="D190" s="625"/>
      <c r="E190" s="625"/>
      <c r="F190" s="625"/>
      <c r="G190" s="625"/>
    </row>
    <row r="191" spans="1:7" ht="55.5" customHeight="1">
      <c r="A191" s="624"/>
      <c r="B191" s="625"/>
      <c r="C191" s="625"/>
      <c r="D191" s="625"/>
      <c r="E191" s="625"/>
      <c r="F191" s="625"/>
      <c r="G191" s="625"/>
    </row>
    <row r="192" spans="1:7" ht="13.5" customHeight="1">
      <c r="A192" s="625"/>
      <c r="B192" s="624"/>
      <c r="C192" s="624"/>
      <c r="D192" s="624"/>
      <c r="E192" s="624"/>
      <c r="F192" s="624"/>
      <c r="G192" s="624"/>
    </row>
    <row r="193" spans="1:7" ht="12.75" customHeight="1">
      <c r="A193" s="623"/>
      <c r="B193" s="623"/>
      <c r="C193" s="623"/>
      <c r="D193" s="623"/>
      <c r="E193" s="623"/>
      <c r="F193" s="623"/>
      <c r="G193" s="623"/>
    </row>
    <row r="194" spans="1:7" ht="12" customHeight="1">
      <c r="A194" s="623"/>
      <c r="B194" s="623"/>
      <c r="C194" s="623"/>
      <c r="D194" s="623"/>
      <c r="E194" s="623"/>
      <c r="F194" s="623"/>
      <c r="G194" s="623"/>
    </row>
    <row r="195" spans="1:7" ht="13.5" customHeight="1">
      <c r="A195" s="623"/>
      <c r="B195" s="623"/>
      <c r="C195" s="623"/>
      <c r="D195" s="623"/>
      <c r="E195" s="623"/>
      <c r="F195" s="623"/>
      <c r="G195" s="623"/>
    </row>
    <row r="196" spans="1:7" ht="33.75" customHeight="1">
      <c r="A196" s="622"/>
      <c r="B196" s="623"/>
      <c r="C196" s="623"/>
      <c r="D196" s="623"/>
      <c r="E196" s="623"/>
      <c r="F196" s="623"/>
      <c r="G196" s="623"/>
    </row>
    <row r="197" spans="1:7" ht="24.75" customHeight="1">
      <c r="A197" s="625"/>
      <c r="B197" s="625"/>
      <c r="C197" s="625"/>
      <c r="D197" s="625"/>
      <c r="E197" s="625"/>
      <c r="F197" s="625"/>
      <c r="G197" s="625"/>
    </row>
    <row r="198" spans="1:7" ht="33.75" customHeight="1">
      <c r="A198" s="622"/>
      <c r="B198" s="623"/>
      <c r="C198" s="623"/>
      <c r="D198" s="623"/>
      <c r="E198" s="623"/>
      <c r="F198" s="623"/>
      <c r="G198" s="623"/>
    </row>
    <row r="199" spans="1:7" ht="11.25">
      <c r="A199" s="623"/>
      <c r="B199" s="623"/>
      <c r="C199" s="623"/>
      <c r="D199" s="623"/>
      <c r="E199" s="623"/>
      <c r="F199" s="623"/>
      <c r="G199" s="623"/>
    </row>
  </sheetData>
  <mergeCells count="141">
    <mergeCell ref="A69:H69"/>
    <mergeCell ref="A70:H70"/>
    <mergeCell ref="A78:H78"/>
    <mergeCell ref="A138:G138"/>
    <mergeCell ref="A132:G132"/>
    <mergeCell ref="A133:G133"/>
    <mergeCell ref="A134:G134"/>
    <mergeCell ref="A135:G135"/>
    <mergeCell ref="A121:H121"/>
    <mergeCell ref="A122:H122"/>
    <mergeCell ref="A151:G151"/>
    <mergeCell ref="A144:G144"/>
    <mergeCell ref="A150:G150"/>
    <mergeCell ref="A145:G145"/>
    <mergeCell ref="A148:G148"/>
    <mergeCell ref="A149:G149"/>
    <mergeCell ref="A146:G146"/>
    <mergeCell ref="A147:G147"/>
    <mergeCell ref="A140:G140"/>
    <mergeCell ref="A141:G141"/>
    <mergeCell ref="A142:G142"/>
    <mergeCell ref="A157:G157"/>
    <mergeCell ref="A152:G152"/>
    <mergeCell ref="A153:G153"/>
    <mergeCell ref="A154:G154"/>
    <mergeCell ref="A155:G155"/>
    <mergeCell ref="A156:G156"/>
    <mergeCell ref="A143:G143"/>
    <mergeCell ref="A139:G139"/>
    <mergeCell ref="A136:G136"/>
    <mergeCell ref="A125:G125"/>
    <mergeCell ref="A126:G126"/>
    <mergeCell ref="A127:G127"/>
    <mergeCell ref="A128:G128"/>
    <mergeCell ref="A137:G137"/>
    <mergeCell ref="A129:G129"/>
    <mergeCell ref="A130:G130"/>
    <mergeCell ref="A131:G131"/>
    <mergeCell ref="A123:H123"/>
    <mergeCell ref="A124:H124"/>
    <mergeCell ref="A117:H117"/>
    <mergeCell ref="A118:H118"/>
    <mergeCell ref="A119:H119"/>
    <mergeCell ref="A120:H120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4:H84"/>
    <mergeCell ref="A87:H87"/>
    <mergeCell ref="A79:H79"/>
    <mergeCell ref="A83:H83"/>
    <mergeCell ref="A86:H86"/>
    <mergeCell ref="A85:H85"/>
    <mergeCell ref="A80:H80"/>
    <mergeCell ref="A81:H81"/>
    <mergeCell ref="A66:H66"/>
    <mergeCell ref="A75:H75"/>
    <mergeCell ref="A76:H76"/>
    <mergeCell ref="A82:H82"/>
    <mergeCell ref="A67:H67"/>
    <mergeCell ref="A77:H77"/>
    <mergeCell ref="A71:H71"/>
    <mergeCell ref="A72:H72"/>
    <mergeCell ref="A68:H68"/>
    <mergeCell ref="A74:H74"/>
    <mergeCell ref="A6:H6"/>
    <mergeCell ref="G7:H7"/>
    <mergeCell ref="E1:H1"/>
    <mergeCell ref="E2:H2"/>
    <mergeCell ref="E3:H3"/>
    <mergeCell ref="E4:H4"/>
    <mergeCell ref="E7:F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9:G189"/>
    <mergeCell ref="A199:G199"/>
    <mergeCell ref="A194:G194"/>
    <mergeCell ref="A195:G195"/>
    <mergeCell ref="A196:G196"/>
    <mergeCell ref="A197:G197"/>
    <mergeCell ref="A73:H73"/>
    <mergeCell ref="A88:H88"/>
    <mergeCell ref="A198:G198"/>
    <mergeCell ref="A190:G190"/>
    <mergeCell ref="A191:G191"/>
    <mergeCell ref="A192:G192"/>
    <mergeCell ref="A193:G193"/>
    <mergeCell ref="A186:G186"/>
    <mergeCell ref="A187:G187"/>
    <mergeCell ref="A188:G18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2007-04-26T06:43:12Z</cp:lastPrinted>
  <dcterms:created xsi:type="dcterms:W3CDTF">2006-01-10T16:50:21Z</dcterms:created>
  <dcterms:modified xsi:type="dcterms:W3CDTF">2007-04-30T07:54:07Z</dcterms:modified>
  <cp:category/>
  <cp:version/>
  <cp:contentType/>
  <cp:contentStatus/>
</cp:coreProperties>
</file>