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1880" windowHeight="6690" activeTab="2"/>
  </bookViews>
  <sheets>
    <sheet name="fundusze str" sheetId="1" r:id="rId1"/>
    <sheet name="nadwyżka" sheetId="2" r:id="rId2"/>
    <sheet name="prognoza" sheetId="3" r:id="rId3"/>
    <sheet name="zał 1" sheetId="4" r:id="rId4"/>
    <sheet name="zał nr 2" sheetId="5" r:id="rId5"/>
  </sheets>
  <definedNames>
    <definedName name="_xlnm.Print_Titles" localSheetId="0">'fundusze str'!$6:$7</definedName>
    <definedName name="_xlnm.Print_Titles" localSheetId="3">'zał 1'!$7:$8</definedName>
    <definedName name="_xlnm.Print_Titles" localSheetId="4">'zał nr 2'!$7:$11</definedName>
  </definedNames>
  <calcPr fullCalcOnLoad="1"/>
</workbook>
</file>

<file path=xl/sharedStrings.xml><?xml version="1.0" encoding="utf-8"?>
<sst xmlns="http://schemas.openxmlformats.org/spreadsheetml/2006/main" count="445" uniqueCount="330">
  <si>
    <t>lata następne</t>
  </si>
  <si>
    <t>BS Wyszków</t>
  </si>
  <si>
    <t>Obsługa odsetek/dyskonta</t>
  </si>
  <si>
    <t>I</t>
  </si>
  <si>
    <t>Rady Powiatu w Wyszkowie</t>
  </si>
  <si>
    <t>Zestawienie zmian w budżecie Powiatu Wyszkowskiego</t>
  </si>
  <si>
    <t>Dz.</t>
  </si>
  <si>
    <t>Rozdz.</t>
  </si>
  <si>
    <t>Par.</t>
  </si>
  <si>
    <t>Treść</t>
  </si>
  <si>
    <t>Dochody</t>
  </si>
  <si>
    <t>Wydatki</t>
  </si>
  <si>
    <t>zwiększenia</t>
  </si>
  <si>
    <t>Oświata i wychowanie</t>
  </si>
  <si>
    <t>Ogółem</t>
  </si>
  <si>
    <t>Uzasadnienie</t>
  </si>
  <si>
    <t>Transport i łączność</t>
  </si>
  <si>
    <t>zmniejszenia</t>
  </si>
  <si>
    <t>Lp.</t>
  </si>
  <si>
    <t>Nazwa Programu inwestycyjnego</t>
  </si>
  <si>
    <t>Jednostka organizacyjna realizująca program lub koordynująca wykonanie programu</t>
  </si>
  <si>
    <t>Okres realizacji programu</t>
  </si>
  <si>
    <t>Nakłady inwest. poniesione w latach ubiegłych</t>
  </si>
  <si>
    <t>Wysokość wydatków w latach</t>
  </si>
  <si>
    <t>Starostwo Powiatowe w Wyszkowie</t>
  </si>
  <si>
    <t>Gmina Brańszczyk</t>
  </si>
  <si>
    <t>Gmina Rząśnik</t>
  </si>
  <si>
    <t>Komenda Powiatowa PSP w Wyszkowie</t>
  </si>
  <si>
    <t>Budowa hali sportowej z zapleczem socjalnym i łącznikiem administracyjnym przyI LO w Wyszkowie</t>
  </si>
  <si>
    <t>2003 - 2005</t>
  </si>
  <si>
    <t>w tym:  koszt robót budowlanych</t>
  </si>
  <si>
    <t>dokumentacja, nadzór inwestorski i autorski, urządzenia sportowe</t>
  </si>
  <si>
    <t>Gospodarka mieszkaniowa</t>
  </si>
  <si>
    <t>Administracja publiczna</t>
  </si>
  <si>
    <t>Starostwa powiatowe</t>
  </si>
  <si>
    <t>Pozostałe zadania w zakresie polityki społecznej</t>
  </si>
  <si>
    <t>Wydatki inwestycyjne</t>
  </si>
  <si>
    <t>w tym:</t>
  </si>
  <si>
    <t>Bezpieczeństwo publiczne i ochrona przeciwpożarowa</t>
  </si>
  <si>
    <t>80140</t>
  </si>
  <si>
    <t>2004 - 2005</t>
  </si>
  <si>
    <t>Dokonuje się zmian w budżecie powiatu po stronie dochodów i wydatków :</t>
  </si>
  <si>
    <t>80120</t>
  </si>
  <si>
    <t>Licea ogolnokształcące</t>
  </si>
  <si>
    <t>6300</t>
  </si>
  <si>
    <t>WYDATKI INWESTYCYJNE W ROKU BUDŻETOWYM 2005 ORAZ NA PROGRAMY WIELOLETNIE</t>
  </si>
  <si>
    <t>Budżet państwa</t>
  </si>
  <si>
    <t>Zakupy inwestycyjne - sterownik świateł</t>
  </si>
  <si>
    <t>Zakupy inwestycyjne - program do ewidencji dróg</t>
  </si>
  <si>
    <t>Opracowanie dokumentacji technicznej na modernizację budynku po byłej Komendzie Policji</t>
  </si>
  <si>
    <t>Działalność usługowa</t>
  </si>
  <si>
    <t>zakup sprzętu komputerowego</t>
  </si>
  <si>
    <t>PINB w Wyszkowie</t>
  </si>
  <si>
    <t xml:space="preserve">Komenda Powiatowa Państwowej Straży Pożarnej -zakup ciężkiego samochodu ratowniczo - gaśniczego </t>
  </si>
  <si>
    <t>Budowa podjazdu dla osób niepełnosprawnych</t>
  </si>
  <si>
    <t>Powiatowy Urząd Pracy w Wyszkowie</t>
  </si>
  <si>
    <t>Ogółem inwestycje</t>
  </si>
  <si>
    <t>Załącznik Nr 4</t>
  </si>
  <si>
    <t>PROGNOZA DŁUGU POWIATU NA 31 GRUDNIA 2005 r.I LATA NASTĘPNE</t>
  </si>
  <si>
    <t>Rodzaj zadłużenia oraz nazwa zadania</t>
  </si>
  <si>
    <t>Kredytobiorca, pożyczkodawca</t>
  </si>
  <si>
    <t xml:space="preserve">Data zaciągnięcia </t>
  </si>
  <si>
    <t>Kwota zadłużenia wg stanu na 31.12.2005 r. (po spłatach 2005 r.)</t>
  </si>
  <si>
    <t>Planowane kwoty spłaty w latach</t>
  </si>
  <si>
    <t>z tego w kwartale</t>
  </si>
  <si>
    <t>II</t>
  </si>
  <si>
    <t>III</t>
  </si>
  <si>
    <t>IV</t>
  </si>
  <si>
    <t>Długoterminowe</t>
  </si>
  <si>
    <t xml:space="preserve">kredyt inwestycyjny </t>
  </si>
  <si>
    <t>27.12.2002 r.</t>
  </si>
  <si>
    <t>kredyt inwestycyjny</t>
  </si>
  <si>
    <t>08.09.2003 r.</t>
  </si>
  <si>
    <t>Bank Pocztowy S.A.  POK w Ostrołęce</t>
  </si>
  <si>
    <t>23.12.2003 r.</t>
  </si>
  <si>
    <t>16.09.2004 r</t>
  </si>
  <si>
    <t>pożyczki zaciągnięte w WFOŚiGW</t>
  </si>
  <si>
    <t>WFOŚiGW w Warszawie</t>
  </si>
  <si>
    <t>Odsetki</t>
  </si>
  <si>
    <t>Fundusze strukturalne</t>
  </si>
  <si>
    <t>Poręczenia i gwarancje</t>
  </si>
  <si>
    <t>Zobowiązania wymagalne</t>
  </si>
  <si>
    <t>Ogółem dług</t>
  </si>
  <si>
    <t>Ogółem odsetki</t>
  </si>
  <si>
    <t>Dochody budżetu</t>
  </si>
  <si>
    <t>Wskaźnik  (art. 113 ustawy o fin. publ. maks. 15  %)</t>
  </si>
  <si>
    <t>Wskaźnik ( art. 114 ustawy o fin. publ.maks. 60 %)</t>
  </si>
  <si>
    <t>2002 - 2004</t>
  </si>
  <si>
    <t>pożyczka zaciągnięta w WFOŚiGW</t>
  </si>
  <si>
    <t>2005 r.</t>
  </si>
  <si>
    <t>Limity wydatków na programy i projekty realizowane ze środków pochodzących z funduszy strukturalnych</t>
  </si>
  <si>
    <t>Nazwa projektu i źródła finansowania</t>
  </si>
  <si>
    <t>Jednostka realizująca projekt</t>
  </si>
  <si>
    <t>Okres realizacji</t>
  </si>
  <si>
    <t>Łączne nakłady finansowe</t>
  </si>
  <si>
    <t>Nakłady poniesione w 2004r.</t>
  </si>
  <si>
    <t>Wysokość wydatków w roku budżetowym 2005</t>
  </si>
  <si>
    <t>Wysokość wydatków w latach 2006-2008</t>
  </si>
  <si>
    <t>Zintegrowany program operacyjny rozwoju regionalnego</t>
  </si>
  <si>
    <t>1.1</t>
  </si>
  <si>
    <t>Budzet powiatu</t>
  </si>
  <si>
    <t>Budżet gminy</t>
  </si>
  <si>
    <t>Budzet państwa</t>
  </si>
  <si>
    <t>środki UE</t>
  </si>
  <si>
    <t>inne</t>
  </si>
  <si>
    <t>Wydatki bieżące razem:</t>
  </si>
  <si>
    <t>Priorytet 2 - Wzmocnienie rozwoju zasobów ludzkich w regionach</t>
  </si>
  <si>
    <t>Działanie 2.2 - Wyrównywanie szans edukacyjnych poprzez programy stypendialne</t>
  </si>
  <si>
    <t>Projekt: Zwiększenie dostępu do edukacji na poziomie wyższym mieszkańców Powiatu Wyszkowskiego</t>
  </si>
  <si>
    <t>Projekt: Pokonywanie barier w dostępie do edukacji młodzieży z terenów wiejskich</t>
  </si>
  <si>
    <t>Priorytet 3 - Rozwój lokalny</t>
  </si>
  <si>
    <t>Działanie 3.5 - Lokalna infrastruktura społeczna</t>
  </si>
  <si>
    <t>Poddziałanie 3.5.1 - Lokalna infrastruktura edukacyjna i sportowa</t>
  </si>
  <si>
    <t>Projekt: Wyposażenie sal dydaktycznych oraz poprawa bazy socjalnej w internacie SOSz-W w Wyszkowie</t>
  </si>
  <si>
    <t>Specjalny Ośrodek Szkolno - Wychowawczy w Wyszkowie</t>
  </si>
  <si>
    <t>1.2</t>
  </si>
  <si>
    <t>1.3</t>
  </si>
  <si>
    <t>Załącznik Nr 2</t>
  </si>
  <si>
    <t>Załącznik Nr 3</t>
  </si>
  <si>
    <t>DZ.00 - PRZYCHODY I ROZCHODY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</si>
  <si>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</si>
  <si>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</si>
  <si>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</si>
  <si>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</si>
  <si>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</si>
  <si>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</si>
  <si>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</si>
  <si>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</si>
  <si>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</si>
  <si>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</si>
  <si>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</si>
  <si>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</si>
  <si>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</si>
  <si>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</si>
  <si>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</si>
  <si>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Źródła sfinansowania deficytu</t>
  </si>
  <si>
    <t>Sprzedaż papierów wartościowych (+)</t>
  </si>
  <si>
    <t>Kredyty zaciągane w bankach krajowych (+)</t>
  </si>
  <si>
    <t>§ 952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</si>
  <si>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</si>
  <si>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</si>
  <si>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</si>
  <si>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</si>
  <si>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</si>
  <si>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</si>
  <si>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§ 957</t>
  </si>
  <si>
    <t>II.</t>
  </si>
  <si>
    <t>Przeznaczenie nadwyżki budzetowej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</si>
  <si>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</si>
  <si>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</si>
  <si>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</si>
  <si>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</si>
  <si>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</si>
  <si>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</si>
  <si>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>Edukacyjna opieka wychowawcza</t>
  </si>
  <si>
    <t>750</t>
  </si>
  <si>
    <t>75020</t>
  </si>
  <si>
    <t>Pomoc społeczna</t>
  </si>
  <si>
    <t>Starostwo Powiatowe</t>
  </si>
  <si>
    <t>Modernizacja dróg powiatowych w tym:</t>
  </si>
  <si>
    <t>Odnowy dróg powiatowych w tym:</t>
  </si>
  <si>
    <t>Dofinansowanie budowy chodników</t>
  </si>
  <si>
    <t>przy drodze Nr 28535 w Porządziu 1200 mb</t>
  </si>
  <si>
    <t>przy drodze Nr 28535 ul. Wyszkowska 450 mb</t>
  </si>
  <si>
    <t>przy drodze Nr 28537 droga do Wincentowa 150 mb</t>
  </si>
  <si>
    <t>przy drodze Nr 28537 ul. Jesionowa 1300 mb</t>
  </si>
  <si>
    <t>w Wyszkowie</t>
  </si>
  <si>
    <t xml:space="preserve">Starostwo Powiatowe </t>
  </si>
  <si>
    <t>Nr 28562 Mostówka - Zabrodzie w m. Mostówka - 400 mb</t>
  </si>
  <si>
    <t>Ogółem        2005 r.</t>
  </si>
  <si>
    <t>środki własne powiatu</t>
  </si>
  <si>
    <t>Kredyt/ pożyczka</t>
  </si>
  <si>
    <t>Lata     następne</t>
  </si>
  <si>
    <t>zakup samochodu osobowego dla PPP w Wyszkowie - 12.600 zł</t>
  </si>
  <si>
    <t>Drukarka A 3 - 8949 zł</t>
  </si>
  <si>
    <t>Zakupy inwestycyjne w tym:</t>
  </si>
  <si>
    <t>Informatyzacja starostwa ( w tym oprogramowanie, elektroniczny obieg dokumentów) - 83.377 zł</t>
  </si>
  <si>
    <t>Powiatowe centra pomocy rodzinie</t>
  </si>
  <si>
    <t>Powiatowe Centrum Pomocy Rodzinie w Wyszkowie</t>
  </si>
  <si>
    <t>85333</t>
  </si>
  <si>
    <t>Powiatowe urzędy pracy</t>
  </si>
  <si>
    <t>Łączne nakłady inwestycyjne</t>
  </si>
  <si>
    <t xml:space="preserve"> Nr 28552 Kręgi - Olszanka w m. Olszanka -2000 mb</t>
  </si>
  <si>
    <t>2005                 2006</t>
  </si>
  <si>
    <t xml:space="preserve"> Nr 28555 - Niegów Młynarze w m. Młynarze-1240mb</t>
  </si>
  <si>
    <t>2005           2006</t>
  </si>
  <si>
    <t>Nr 28556 Kuligów - Obrąb w m. Słopsk -1006 mb</t>
  </si>
  <si>
    <t>2005               2006</t>
  </si>
  <si>
    <t>Nr 28534 Kamieńczyk - Puste Łąki w m. Świniotop -426 mb</t>
  </si>
  <si>
    <t>Nr 28554 Wyszków - Ślubów w m. Drogoszewo - 1000 mb</t>
  </si>
  <si>
    <t>Nr 28562 Mostówka - Zabrodzie w m. Mostówka- 500mb</t>
  </si>
  <si>
    <t>Nr 28534 Kamieńczyk - Puste Łąki w m. Kamieńczyk - 496mb</t>
  </si>
  <si>
    <t>2005    2006</t>
  </si>
  <si>
    <t>Nr 28533 Turzyn - Brańszczyk - Niemiry w m. Turzyn  -2650mb</t>
  </si>
  <si>
    <t>Gmina Wyszków</t>
  </si>
  <si>
    <t>Ochrona zdrowia</t>
  </si>
  <si>
    <t>SP ZZOZ w Wyszkowie</t>
  </si>
  <si>
    <t>Zakup 2 komputerów z oprogramowaniem</t>
  </si>
  <si>
    <t>Zakup szaf do archiwum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</si>
  <si>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</si>
  <si>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</si>
  <si>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</si>
  <si>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</si>
  <si>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Kredyt inwestycyjny</t>
  </si>
  <si>
    <t>środki EFS</t>
  </si>
  <si>
    <t>Wykup działek położonych w Wyszkowie przy  Alei Piłsudskiego Nr 2233/1 i 2232/2 o łącznej pow. 198 m kw.</t>
  </si>
  <si>
    <t>Remont dachu na budynku starostwa, wymiana stolarki okiennej w szczycie południowym - 39.541 zł</t>
  </si>
  <si>
    <t>85410</t>
  </si>
  <si>
    <t>Internaty i bursy szkolne</t>
  </si>
  <si>
    <t>Zakup usług remontowych</t>
  </si>
  <si>
    <t>Załącznik Nr 5</t>
  </si>
  <si>
    <t>Poz</t>
  </si>
  <si>
    <t>2005              2006</t>
  </si>
  <si>
    <t xml:space="preserve"> Nr 28552 Kręgi - Olszanka w m. Olszanka -1100 mb</t>
  </si>
  <si>
    <t>Nr 28526 Długosiodło - Rząśnik w m. Nowa Wieś, Chrzczanka  - 500mb</t>
  </si>
  <si>
    <t>28532 Poręba Kocęby-Tuchlin-Trzcianka w m. Poręba -1200 mb</t>
  </si>
  <si>
    <t>Zakupy inwestycyjne</t>
  </si>
  <si>
    <t>Nr 28536 Wyszków - Długosiodło w m. Leszczydół Nowiny/Porządzie- 800mb</t>
  </si>
  <si>
    <t>przy drodze Nr 28536 Wyszków - Długosiodło- ul. I AWP, Rybienko Stare</t>
  </si>
  <si>
    <t>Dofinansowanie budowy parkingu przy ul 11 Listopada</t>
  </si>
  <si>
    <t xml:space="preserve">Środki pozyskane </t>
  </si>
  <si>
    <t>Nr 28547 Gładczyn - Popowo Kościelne w m. Popowo Kościelne  -500mb</t>
  </si>
  <si>
    <t>Nr 28535 Jegiel - Obryte w m. Porządzie -400mb</t>
  </si>
  <si>
    <t xml:space="preserve"> Nr 28548 Wyszków - Somianka - Popowo Kościelne  w m. Kręgi/Tulewo -1410 mb</t>
  </si>
  <si>
    <t xml:space="preserve">Zakup specjalistycznego sprzetu medycznego w tym: dla Oddziału Pediatrycznego (15.000 PLN), aparat RTG i KOLONOSKOP dla  oddziałów -  OAiIT i oddz. Noworodków -  150.000 zł </t>
  </si>
  <si>
    <t>150</t>
  </si>
  <si>
    <t>Przetwórstwo przemysłowe</t>
  </si>
  <si>
    <t>15011</t>
  </si>
  <si>
    <t>Rozwój przedsiębiorczości</t>
  </si>
  <si>
    <t>6010</t>
  </si>
  <si>
    <t>Wydatki na zakup i objęcie akcji oraz wniesienie wkładów do spółek prawa handlowego</t>
  </si>
  <si>
    <t>4270</t>
  </si>
  <si>
    <t>4430</t>
  </si>
  <si>
    <t>Różne opłaty i składki</t>
  </si>
  <si>
    <t>757</t>
  </si>
  <si>
    <t>Obsługa długu publicznego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</si>
  <si>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</si>
  <si>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</si>
  <si>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</si>
  <si>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</si>
  <si>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</si>
  <si>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</si>
  <si>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</si>
  <si>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</si>
  <si>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Szkolnictwo wyższe</t>
  </si>
  <si>
    <t>80309</t>
  </si>
  <si>
    <t>Pomoc materialna dla studentów</t>
  </si>
  <si>
    <t>Wpływy z tytułu pomocy finansowej udzielanej między jst na dofinansowanie własnych zadań inwestycyjnych i zakupów inwestycyjnych</t>
  </si>
  <si>
    <t>4309</t>
  </si>
  <si>
    <t xml:space="preserve">Zakup usług pozostałych - współfinansowanie programu realizowanego z funduszy strukturalnych </t>
  </si>
  <si>
    <t>85415</t>
  </si>
  <si>
    <t>Pomoc materialna dla uczniów</t>
  </si>
  <si>
    <t>Centra kształcenia ustawicznego i praktycznego oraz ośrodki dokształcania zawodowego</t>
  </si>
  <si>
    <t>6050</t>
  </si>
  <si>
    <t>4010</t>
  </si>
  <si>
    <t>Wynagrodzenia osobowe</t>
  </si>
  <si>
    <t>4120</t>
  </si>
  <si>
    <t>Składki na ubezpieczenie społeczne</t>
  </si>
  <si>
    <t>Składki na fundusz pracy</t>
  </si>
  <si>
    <t>4110</t>
  </si>
  <si>
    <t>Wykonanie podjazdu dla osób niepełnosprawnych oraz ciągów pieszych w Centrum Kształcenia Praktycznego w Wyszkowie</t>
  </si>
  <si>
    <t>4170</t>
  </si>
  <si>
    <t>Wynagrodzenia bezosobowe</t>
  </si>
  <si>
    <t>Zakup usług zdrowotnych</t>
  </si>
  <si>
    <t>0420</t>
  </si>
  <si>
    <t>Opłaty komunikacyjne</t>
  </si>
  <si>
    <t>0970</t>
  </si>
  <si>
    <t>Wpływy z różnych dochodów</t>
  </si>
  <si>
    <t>4280</t>
  </si>
  <si>
    <t>4410</t>
  </si>
  <si>
    <t>Podróże służbowe krajowe</t>
  </si>
  <si>
    <t>4210</t>
  </si>
  <si>
    <t>Zakup materiałów i wyposażenia</t>
  </si>
  <si>
    <r>
      <t>Rozdział 75702 - Obsługa papierów wartościowych, kredytów i pożyczek jednostek samorządu terytorialnego</t>
    </r>
    <r>
      <rPr>
        <sz val="8"/>
        <rFont val="Arial CE"/>
        <family val="0"/>
      </rPr>
      <t xml:space="preserve"> - zwieksza się wydatki o kwotę 4.808 zł z przeznaczeniem na prowizję bankową od planowanego  kredytu</t>
    </r>
  </si>
  <si>
    <r>
      <t xml:space="preserve">Rozdział 75704 - Rozliczenia z tytułu poręczeń i gwarancji udzielonych przez Skarb Państwa lub jednostkę samorządu terytorialnego - </t>
    </r>
    <r>
      <rPr>
        <sz val="8"/>
        <rFont val="Arial CE"/>
        <family val="0"/>
      </rPr>
      <t>w związku ze spłatą przez SPZZOZ w Wyszkowie dwóch rat pożyczki w kwocie 23.098 zł zmniejsza się wydatki zaplanowane w budżecie na zabezpieczenie spłaty poręczonej przez powiat pożyczki z WFOŚiGW.</t>
    </r>
  </si>
  <si>
    <r>
      <t xml:space="preserve">Rozdział 80140 - Centra kształcenia ustawicznego i praktycznego oraz ośrodki dokształcania zawodowego - </t>
    </r>
    <r>
      <rPr>
        <sz val="8"/>
        <rFont val="Arial CE"/>
        <family val="0"/>
      </rPr>
      <t>w budżecie zaplanowano wydatki na dofinansowanie zadania  w ramach programu wyrównywania różnic między regionami na zadanie " Wykonanie podjazdu dla osób niepełnosprawnych wraz z przystosowaniem ciągów pieszych na terenie Centrum Kształcenia Praktycznego w Wyszkowie" w § 4270 - zakup usług remontowych, a winny być w § 6050 - wydatki inwestycyjne. W związku z tym dokonuje się przesunięć pomiędzy paragrafami wydatków.</t>
    </r>
  </si>
  <si>
    <r>
      <t xml:space="preserve">Rozdział 85333 - Powiatowe urzędy pracy - </t>
    </r>
    <r>
      <rPr>
        <sz val="8"/>
        <rFont val="Arial CE"/>
        <family val="0"/>
      </rPr>
      <t>zmniejsza się wydatki w § 4309 zaplanowane w budżecie na wspólfinansowanie programów  w ramach funduszy strukturalnych (koszty audytu) . Wydatki zostaną poniesione w roku 2006 - czyli na koniec realizacji zadania.</t>
    </r>
  </si>
  <si>
    <r>
      <t xml:space="preserve">Rozdział 15011 - Rozwój przedsiębiorczości - </t>
    </r>
    <r>
      <rPr>
        <sz val="8"/>
        <rFont val="Arial CE"/>
        <family val="0"/>
      </rPr>
      <t>zwiększa się udział powiatu w Powiatowym Funduszu Poręczeń Kredytowych o kwotę 50.000 zł. Zwiększenie kapitału Funduszu umożliwi złożenie wniosku o dokapitalizowanie ze środków unijnych</t>
    </r>
  </si>
  <si>
    <t>Zwiększa się wydatki na wynagrodzenia i pochodne od wynagrodzeń w związku z planowaną wypłatą nagród z okazji Dnia Pracownika Samorządowego,  wypłatami wynagrodzeń dla  pracowników zatrudnionych w ramach robót publicznych, wynagrodzenia bezosobowe ( obsługa Międzyzakładowej Pracowniczej Kasy Zapomogowo Pożyczkowej Pracowników Oświaty i Starostwa Powiatowego). W związku z zatrudnieniem osób w ramach robót publicznych zachodzi konieczność przeprowadzenia badań lekarskich, dlatego też zwieksza się wydatki na zakup usług zdrowotnych. Zwiększa się wydatki w § 4210 o kwotę 200.000 zł z przeznaczeniem na zakup druków komunikacyjnych. Ponadto zmniejsza się wydatki w § 4430 o kwotę 8.879 zł - środki przenosi się na opłaty notarialne i zakup weksli będących zabezpieczeniem realizacji programów z funduszy strukturalnych ( stypendia dla uczniów i studentów)</t>
  </si>
  <si>
    <t>Załącznik  Nr 1</t>
  </si>
  <si>
    <t xml:space="preserve">Dowartościowanie udziału Powiatu  w Powiatowym Funduszu Poręczeń Kredytowych </t>
  </si>
  <si>
    <t>700</t>
  </si>
  <si>
    <t>70005</t>
  </si>
  <si>
    <t>6060</t>
  </si>
  <si>
    <t>Wydatki na zakupy inwestycyjne</t>
  </si>
  <si>
    <t>Gospodarka gruntami i nieruchomościami</t>
  </si>
  <si>
    <r>
      <t xml:space="preserve">Rozdział 70005 - Gospodarka nieruchomościami - </t>
    </r>
    <r>
      <rPr>
        <sz val="8"/>
        <rFont val="Arial CE"/>
        <family val="0"/>
      </rPr>
      <t xml:space="preserve"> dokonuje się przeniesień pomiędzy paragrafami wydatków. Zwiększa się wydatki w § 6060 o kwotę  690 zł na opłatę aktu notarialnego w związku z wykupem działek o numerach 2233/1 i 2233/2  położonych w Wyszkowie przy Alei Piłsudskiego (opłata zwiększa wartość działek) natomiast zmniejsza się § 4430 - różne opłaty i składki</t>
    </r>
  </si>
  <si>
    <t>przy drodze Nr 28527 w m. Biełebłoto Kobyla 730 mb</t>
  </si>
  <si>
    <t>przy drodze Nr 28532  ul. Nadbużna 300 mb</t>
  </si>
  <si>
    <t>przy drodze Nr 28532 ul. Chopina 267 mb</t>
  </si>
  <si>
    <t>przy drodze Nr 28533 ul. Jana Pawła II 310 mb</t>
  </si>
  <si>
    <t>600</t>
  </si>
  <si>
    <t>60014</t>
  </si>
  <si>
    <t>Drogi publiczne powiatowe</t>
  </si>
  <si>
    <t>80130</t>
  </si>
  <si>
    <t>Szkoły zawodowe</t>
  </si>
  <si>
    <t>2320</t>
  </si>
  <si>
    <t>Dotacje celowe przekazane dla powiatu na zadania bieżące realizowane na podstawie porozumień między jednostkami samorządu terytorialnego</t>
  </si>
  <si>
    <t>4300</t>
  </si>
  <si>
    <t>Zakup usług pozostałych</t>
  </si>
  <si>
    <t>4019</t>
  </si>
  <si>
    <t>4119</t>
  </si>
  <si>
    <t>4129</t>
  </si>
  <si>
    <t xml:space="preserve">Różne opłaty i składki </t>
  </si>
  <si>
    <r>
      <t>Rozdział 75020 - Starostwa powiatowe</t>
    </r>
    <r>
      <rPr>
        <sz val="8"/>
        <rFont val="Arial CE"/>
        <family val="2"/>
      </rPr>
      <t xml:space="preserve"> - zwiększa się dochody  powiatu o kwotę 413.908 zł w tym: z tytułu większych niż planowano wpływów z opłat komunikacyjnych o kwotę 310.406 zł; z tytułu refundacji wynagrodzeń wynikających z podpisanych umów na  zatrudnienie  bezrobotnych w ramach robót publicznych - 103.502 zł. </t>
    </r>
  </si>
  <si>
    <r>
      <t>Rozdział 80130 - Szkoły zawodowe -</t>
    </r>
    <r>
      <rPr>
        <sz val="8"/>
        <rFont val="Arial CE"/>
        <family val="0"/>
      </rPr>
      <t xml:space="preserve"> w związku z porozumieniami podpisanymi przez powiat wyszkowski na przeprowadzenie w formie kursu zajęć teoretycznych przedmiotów zawodowych dla uczniów klas wielozakładowych zwiększa się paragraf 2320 o kwotę 5.300 zł w tym za uczniów ZS w Zabrodziu 3.040 zł, ZS w Długosiodle  - 2.040 zł, ZS Nr 1 w Wyszkowie - 220 zł, natomiast zmniejsza się wydatki w ZS w Długosiodle  i ZS Nr 1 w Wyszkowie  o w/w kwoty zaplanowane na ten cel w budżecie jednostki.                                                                                                                                                            </t>
    </r>
  </si>
  <si>
    <r>
      <t xml:space="preserve">Rozdział 80120 - Licea ogólnokształcące - </t>
    </r>
    <r>
      <rPr>
        <sz val="8"/>
        <rFont val="Arial CE"/>
        <family val="0"/>
      </rPr>
      <t xml:space="preserve">dokonuje się przeniesień pomiedzy działami klasyfikacji budżetowej. Przenosi się kwotę 25.000 zł zaplanowanej na wydatki remontowe w I LO w Wyszkowie na wydatki remontowe w Internacie przy I LO  na remont łazienek- dział 854, rozdz. 85410 - Internaty i bursy szkolne. Natomiast zwiększa się wydatki remontowe o kwotę 63.995 zł  w tym: kwotę 5.295 zł  na remont instalacji elektrycznej ( wykonanie przyłączenia instalacji elektrycznej I LO w Wyszkowie  do obiektu  sali gimnastycznej), 58.700 zł na roboty dostosowujące część obiektu istniejącego I LO w Wyszkowie przylegającego bezpośrednio do nowobudowanego obiektu hali sportowej  łącznikiem administracyjnym </t>
    </r>
  </si>
  <si>
    <t>Nr 28537 Rząśnik - Lubiel Stary w m. Janowo - 1670 mb</t>
  </si>
  <si>
    <t>Nr 28533 Rybno - Gulczewo -320mb</t>
  </si>
  <si>
    <r>
      <t xml:space="preserve">Rozdział 85111 - Szpitale ogólne - </t>
    </r>
    <r>
      <rPr>
        <sz val="8"/>
        <rFont val="Arial CE"/>
        <family val="0"/>
      </rPr>
      <t xml:space="preserve">zwiększa się dochody i wydatki powiatu o kwotę 50.000 zł w związku z porozumieniem zawartym z Gminą Długosiodło (10.000 zł) i Gminą Wyszków (40.000 zł)  w sprawie udzielenia Powiatowi Wyszkowskiemu pomocy finansowej  z przeznaczeniem na dofinansowanie zakupu sprzętu medycznego m.in - Holterowskich rejestratorów cyfrowych. </t>
    </r>
  </si>
  <si>
    <t>Nr 28545 Wola Mystkowska - Kozłowo w m. Kozłowo -580mb</t>
  </si>
  <si>
    <t xml:space="preserve"> Nr 28126 Kunin - Chrzczanka w m. Chrzczanka- 1000 mb</t>
  </si>
  <si>
    <t>Nr 28523 Długosiodło - Plewki w m. Bosewo - Małaszek 1500 mb</t>
  </si>
  <si>
    <t>poz. 42  dofinansowanie inwestycji ze środków PFRON  w ramach "Obszarów B" w kwocie 8.950 zł</t>
  </si>
  <si>
    <t>2708</t>
  </si>
  <si>
    <t>2709</t>
  </si>
  <si>
    <t>Środki na dofinansowanie własnych zadań bieżących powiatów pozyskane z innych źródeł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</si>
  <si>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</si>
  <si>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</si>
  <si>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</t>
  </si>
  <si>
    <r>
      <t xml:space="preserve">Rozdział 80309 - Pomoc materialna dla studentów - </t>
    </r>
    <r>
      <rPr>
        <sz val="8"/>
        <rFont val="Arial CE"/>
        <family val="0"/>
      </rPr>
      <t>dokonuje się przeniesień pomiędzy paragrafami dochodów wynikające z Rozporządzenia Ministra Finansów z dnia 20 kwietnia 2005 r. zmieniającego rozporządzenie w sprawie szczegółowej klasyfikacji dochodów, wydatków, przychodów i rozchodów oraz środków pochodzacych ze źródeł zagranicznych. Ponadto zwiększa się wydatki o kwotę 5.711 zł w tym: kwotę 1.711 zł z przeznaczeniem na opłatę notarialną i wykup weksla jako zabezpieczenie wykonania zadania " Zwiększenie dpstępu do edukacji na poziomie wyższym mieszkańców Powiatu Wyszkowskiego" w ramach programu z funduszy strukturalnych oraz kwotę 4.000 zł na  zwiększenie udziału  własnego w ramach tego programu.</t>
    </r>
  </si>
  <si>
    <t>6290</t>
  </si>
  <si>
    <t>Środki na dofinansowanie własnych inwestycji powiatów powiatów pozyskane z innych źródeł</t>
  </si>
  <si>
    <t>Zwiększa się wydatki inwestycyjne o kwotę 112.500 zł w tym na sfinansowanie modernizacji drogi Nr 28126 Kunin Chrzczanka o kwotę 22.500 zł, a zmniejsza się o kwotę 10.000 zł wydatki na modernizację drogi Nr 28537 Rząśnik - Lubiel Stary, zwiększa się wydatki na odnowę drogi Nr 28523 Długosiodło - Plewki o kwotę 100.000 zł</t>
  </si>
  <si>
    <r>
      <t xml:space="preserve">Rozdział 60014 - Drogi publiczne powiatowe - </t>
    </r>
    <r>
      <rPr>
        <sz val="8"/>
        <rFont val="Arial CE"/>
        <family val="0"/>
      </rPr>
      <t xml:space="preserve"> zwiększa się dochody o kwotę 162.500 zł jako środki z tytułu pomocy finansowej z Gminy Długosiodło na współfinansowanie modernizacji drógi powiatowej Nr 28126 Kunin - Chrzczanka  w m. Chrzczanka na długości 1.000 mb oraz na współfinansowanie odnowy drogi powiatowej Nr 28523 Długosiodło - Plewki w m. Bosewo - Małaszek na długośi 1500 mb, a zmniejsza się dochody: o kwotę 31.250 zł zaplanowanej na dofinansowanie odnowy drogi Nr 28526 Długosiodło - Rząśnik, o kwotę 33.053 - zaplanowanej na odnowę drogi Nr 28.562 Mostówka Zabrodzie w m. Mostówka ( inwestycje zostaną sfinansowane z kredytu),  oraz o kwotę 10.000 zł zaplanowanej na modernizację drogi Nr 28537 Rząśnik - Lubiel Stary w m. Janowo. Ponadto zmniejsza się dochody o kwotę 40.000 zł w związku z mniejszymi niż planowano wpływami z FOGR </t>
    </r>
  </si>
  <si>
    <t>Do Uchwały Nr XXVIII/197/2005</t>
  </si>
  <si>
    <t>z dnia 29 czerwca 2005 r.</t>
  </si>
  <si>
    <r>
      <t xml:space="preserve">Rozdział 85415 - Pomoc materialna dla uczniów - </t>
    </r>
    <r>
      <rPr>
        <sz val="8"/>
        <rFont val="Arial CE"/>
        <family val="0"/>
      </rPr>
      <t>dokonuje się przeniesień pomiędzy paragrafami dochodów wynikające z Rozporządzenia Ministra Finansów z dnia 20 kwietnia 2005 r. zmieniającego rozporządzenie w sprawie szczegółowej klasyfikacji dochodów, wydatków, przychodów i rozchodów oraz środków pochodzacych ze źródeł zagranicznych. Ponadto zwiększa się wydatki o kwotę 15.168 zł w tym: kwotę 7.168 zł z przeznaczeniem na opłatę notarialną i wykup weksla jako zabezpieczenie wykonania zadania " Pokonywanie barier w dostępie do edukacji młodzieży z terenów wiejskich" w ramach programu z funduszy strukturalnych oraz kwotę 8.000 zł na  zwiększenie udziału  własnego w ramach tego programu.</t>
    </r>
  </si>
  <si>
    <t>do Uchwały Nr XXVIII/197/2005</t>
  </si>
  <si>
    <t>z dnia 29 czerwca 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</si>
</sst>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.0"/>
    <numFmt numFmtId="167" formatCode="00\-000"/>
  </numFmts>
  <fonts count="2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2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i/>
      <sz val="7"/>
      <name val="Times New Roman"/>
      <family val="1"/>
    </font>
    <font>
      <u val="single"/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justify" vertical="top"/>
    </xf>
    <xf numFmtId="0" fontId="2" fillId="0" borderId="8" xfId="0" applyNumberFormat="1" applyFont="1" applyBorder="1" applyAlignment="1">
      <alignment horizontal="justify" vertical="top" wrapText="1"/>
    </xf>
    <xf numFmtId="0" fontId="3" fillId="0" borderId="8" xfId="0" applyNumberFormat="1" applyFont="1" applyBorder="1" applyAlignment="1">
      <alignment horizontal="justify" vertical="top" wrapText="1"/>
    </xf>
    <xf numFmtId="0" fontId="1" fillId="0" borderId="8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1" fillId="0" borderId="0" xfId="15" applyNumberFormat="1" applyFont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64" fontId="2" fillId="0" borderId="3" xfId="15" applyNumberFormat="1" applyFont="1" applyBorder="1" applyAlignment="1">
      <alignment horizontal="justify" vertical="top"/>
    </xf>
    <xf numFmtId="164" fontId="2" fillId="0" borderId="12" xfId="15" applyNumberFormat="1" applyFont="1" applyBorder="1" applyAlignment="1">
      <alignment horizontal="justify" vertical="top"/>
    </xf>
    <xf numFmtId="49" fontId="1" fillId="0" borderId="13" xfId="0" applyNumberFormat="1" applyFont="1" applyBorder="1" applyAlignment="1">
      <alignment horizontal="center" vertical="top"/>
    </xf>
    <xf numFmtId="164" fontId="1" fillId="0" borderId="4" xfId="15" applyNumberFormat="1" applyFont="1" applyBorder="1" applyAlignment="1">
      <alignment horizontal="justify" vertical="top"/>
    </xf>
    <xf numFmtId="164" fontId="1" fillId="0" borderId="3" xfId="15" applyNumberFormat="1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justify" vertical="top" wrapText="1"/>
    </xf>
    <xf numFmtId="164" fontId="2" fillId="0" borderId="6" xfId="15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164" fontId="1" fillId="0" borderId="8" xfId="15" applyNumberFormat="1" applyFont="1" applyBorder="1" applyAlignment="1">
      <alignment vertical="top"/>
    </xf>
    <xf numFmtId="164" fontId="1" fillId="0" borderId="7" xfId="15" applyNumberFormat="1" applyFont="1" applyBorder="1" applyAlignment="1">
      <alignment vertical="top"/>
    </xf>
    <xf numFmtId="164" fontId="4" fillId="0" borderId="3" xfId="15" applyNumberFormat="1" applyFont="1" applyBorder="1" applyAlignment="1">
      <alignment horizontal="justify" vertical="top"/>
    </xf>
    <xf numFmtId="164" fontId="4" fillId="0" borderId="12" xfId="15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 vertical="top"/>
    </xf>
    <xf numFmtId="164" fontId="1" fillId="0" borderId="3" xfId="15" applyNumberFormat="1" applyFont="1" applyBorder="1" applyAlignment="1">
      <alignment/>
    </xf>
    <xf numFmtId="0" fontId="2" fillId="0" borderId="7" xfId="0" applyNumberFormat="1" applyFont="1" applyBorder="1" applyAlignment="1">
      <alignment horizontal="justify" vertical="top"/>
    </xf>
    <xf numFmtId="0" fontId="3" fillId="0" borderId="7" xfId="0" applyNumberFormat="1" applyFont="1" applyBorder="1" applyAlignment="1">
      <alignment horizontal="justify" vertical="top"/>
    </xf>
    <xf numFmtId="0" fontId="1" fillId="0" borderId="4" xfId="0" applyFont="1" applyBorder="1" applyAlignment="1">
      <alignment vertical="top"/>
    </xf>
    <xf numFmtId="164" fontId="1" fillId="0" borderId="16" xfId="15" applyNumberFormat="1" applyFont="1" applyBorder="1" applyAlignment="1">
      <alignment/>
    </xf>
    <xf numFmtId="164" fontId="4" fillId="0" borderId="8" xfId="15" applyNumberFormat="1" applyFont="1" applyBorder="1" applyAlignment="1">
      <alignment vertical="top"/>
    </xf>
    <xf numFmtId="164" fontId="1" fillId="0" borderId="17" xfId="15" applyNumberFormat="1" applyFont="1" applyBorder="1" applyAlignment="1">
      <alignment/>
    </xf>
    <xf numFmtId="164" fontId="2" fillId="0" borderId="17" xfId="15" applyNumberFormat="1" applyFont="1" applyBorder="1" applyAlignment="1">
      <alignment vertical="top"/>
    </xf>
    <xf numFmtId="164" fontId="1" fillId="0" borderId="17" xfId="15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justify" vertical="top" wrapText="1"/>
    </xf>
    <xf numFmtId="164" fontId="2" fillId="0" borderId="3" xfId="15" applyNumberFormat="1" applyFont="1" applyBorder="1" applyAlignment="1">
      <alignment vertical="top"/>
    </xf>
    <xf numFmtId="164" fontId="2" fillId="0" borderId="12" xfId="15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4" fontId="2" fillId="0" borderId="0" xfId="15" applyNumberFormat="1" applyFont="1" applyBorder="1" applyAlignment="1">
      <alignment vertical="top"/>
    </xf>
    <xf numFmtId="164" fontId="1" fillId="0" borderId="16" xfId="15" applyNumberFormat="1" applyFont="1" applyBorder="1" applyAlignment="1">
      <alignment horizontal="justify" vertical="top"/>
    </xf>
    <xf numFmtId="164" fontId="7" fillId="0" borderId="4" xfId="15" applyNumberFormat="1" applyFont="1" applyBorder="1" applyAlignment="1">
      <alignment horizontal="center" vertical="top"/>
    </xf>
    <xf numFmtId="164" fontId="7" fillId="0" borderId="3" xfId="15" applyNumberFormat="1" applyFont="1" applyBorder="1" applyAlignment="1">
      <alignment horizontal="center" vertical="top"/>
    </xf>
    <xf numFmtId="164" fontId="7" fillId="0" borderId="12" xfId="15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7" fillId="0" borderId="2" xfId="15" applyNumberFormat="1" applyFont="1" applyBorder="1" applyAlignment="1">
      <alignment wrapText="1"/>
    </xf>
    <xf numFmtId="164" fontId="7" fillId="0" borderId="2" xfId="15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20" xfId="15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15" applyNumberFormat="1" applyFont="1" applyBorder="1" applyAlignment="1">
      <alignment horizontal="center" wrapText="1"/>
    </xf>
    <xf numFmtId="164" fontId="7" fillId="0" borderId="3" xfId="15" applyNumberFormat="1" applyFont="1" applyBorder="1" applyAlignment="1">
      <alignment wrapText="1"/>
    </xf>
    <xf numFmtId="164" fontId="7" fillId="0" borderId="3" xfId="15" applyNumberFormat="1" applyFont="1" applyBorder="1" applyAlignment="1">
      <alignment/>
    </xf>
    <xf numFmtId="164" fontId="7" fillId="0" borderId="19" xfId="15" applyNumberFormat="1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2" xfId="0" applyFont="1" applyBorder="1" applyAlignment="1">
      <alignment/>
    </xf>
    <xf numFmtId="164" fontId="7" fillId="0" borderId="5" xfId="15" applyNumberFormat="1" applyFont="1" applyBorder="1" applyAlignment="1">
      <alignment wrapText="1"/>
    </xf>
    <xf numFmtId="164" fontId="7" fillId="0" borderId="5" xfId="15" applyNumberFormat="1" applyFont="1" applyBorder="1" applyAlignment="1">
      <alignment/>
    </xf>
    <xf numFmtId="0" fontId="7" fillId="0" borderId="17" xfId="0" applyFont="1" applyBorder="1" applyAlignment="1">
      <alignment/>
    </xf>
    <xf numFmtId="164" fontId="7" fillId="0" borderId="4" xfId="15" applyNumberFormat="1" applyFont="1" applyBorder="1" applyAlignment="1">
      <alignment wrapText="1"/>
    </xf>
    <xf numFmtId="164" fontId="7" fillId="0" borderId="4" xfId="15" applyNumberFormat="1" applyFont="1" applyBorder="1" applyAlignment="1">
      <alignment/>
    </xf>
    <xf numFmtId="0" fontId="7" fillId="0" borderId="16" xfId="0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7" fillId="0" borderId="5" xfId="15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64" fontId="7" fillId="0" borderId="4" xfId="15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10" fillId="0" borderId="3" xfId="0" applyFont="1" applyBorder="1" applyAlignment="1">
      <alignment wrapText="1"/>
    </xf>
    <xf numFmtId="164" fontId="7" fillId="0" borderId="3" xfId="15" applyNumberFormat="1" applyFont="1" applyBorder="1" applyAlignment="1">
      <alignment horizontal="center"/>
    </xf>
    <xf numFmtId="164" fontId="7" fillId="0" borderId="7" xfId="15" applyNumberFormat="1" applyFont="1" applyBorder="1" applyAlignment="1">
      <alignment/>
    </xf>
    <xf numFmtId="164" fontId="7" fillId="0" borderId="12" xfId="15" applyNumberFormat="1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10" fontId="7" fillId="0" borderId="6" xfId="0" applyNumberFormat="1" applyFont="1" applyBorder="1" applyAlignment="1">
      <alignment horizont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15" applyNumberFormat="1" applyFont="1" applyBorder="1" applyAlignment="1">
      <alignment wrapText="1"/>
    </xf>
    <xf numFmtId="164" fontId="7" fillId="0" borderId="0" xfId="15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0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/>
    </xf>
    <xf numFmtId="0" fontId="10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164" fontId="7" fillId="0" borderId="7" xfId="15" applyNumberFormat="1" applyFont="1" applyBorder="1" applyAlignment="1">
      <alignment horizontal="center" vertical="center" wrapText="1"/>
    </xf>
    <xf numFmtId="164" fontId="10" fillId="0" borderId="3" xfId="15" applyNumberFormat="1" applyFont="1" applyBorder="1" applyAlignment="1">
      <alignment horizontal="center" wrapText="1"/>
    </xf>
    <xf numFmtId="164" fontId="10" fillId="0" borderId="3" xfId="15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7" xfId="15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12" xfId="15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top" wrapText="1"/>
    </xf>
    <xf numFmtId="164" fontId="7" fillId="0" borderId="3" xfId="15" applyNumberFormat="1" applyFont="1" applyBorder="1" applyAlignment="1">
      <alignment horizontal="center" vertical="top" wrapText="1"/>
    </xf>
    <xf numFmtId="164" fontId="7" fillId="0" borderId="3" xfId="15" applyNumberFormat="1" applyFont="1" applyBorder="1" applyAlignment="1">
      <alignment vertical="top" wrapText="1"/>
    </xf>
    <xf numFmtId="164" fontId="7" fillId="0" borderId="3" xfId="15" applyNumberFormat="1" applyFont="1" applyBorder="1" applyAlignment="1">
      <alignment vertical="top"/>
    </xf>
    <xf numFmtId="164" fontId="7" fillId="0" borderId="3" xfId="15" applyNumberFormat="1" applyFont="1" applyBorder="1" applyAlignment="1">
      <alignment horizontal="right" vertical="top"/>
    </xf>
    <xf numFmtId="164" fontId="7" fillId="0" borderId="7" xfId="15" applyNumberFormat="1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164" fontId="10" fillId="0" borderId="3" xfId="0" applyNumberFormat="1" applyFont="1" applyBorder="1" applyAlignment="1">
      <alignment vertical="top" wrapText="1"/>
    </xf>
    <xf numFmtId="164" fontId="10" fillId="0" borderId="12" xfId="0" applyNumberFormat="1" applyFont="1" applyBorder="1" applyAlignment="1">
      <alignment vertical="top" wrapText="1"/>
    </xf>
    <xf numFmtId="164" fontId="7" fillId="0" borderId="8" xfId="15" applyNumberFormat="1" applyFont="1" applyBorder="1" applyAlignment="1">
      <alignment/>
    </xf>
    <xf numFmtId="0" fontId="10" fillId="0" borderId="4" xfId="0" applyFont="1" applyBorder="1" applyAlignment="1">
      <alignment wrapText="1"/>
    </xf>
    <xf numFmtId="164" fontId="7" fillId="0" borderId="25" xfId="15" applyNumberFormat="1" applyFont="1" applyBorder="1" applyAlignment="1">
      <alignment/>
    </xf>
    <xf numFmtId="164" fontId="7" fillId="0" borderId="3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wrapText="1"/>
    </xf>
    <xf numFmtId="2" fontId="7" fillId="0" borderId="12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64" fontId="7" fillId="0" borderId="12" xfId="15" applyNumberFormat="1" applyFont="1" applyBorder="1" applyAlignment="1">
      <alignment vertical="top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top" wrapText="1"/>
    </xf>
    <xf numFmtId="164" fontId="7" fillId="0" borderId="5" xfId="15" applyNumberFormat="1" applyFont="1" applyBorder="1" applyAlignment="1">
      <alignment horizontal="center" vertical="top" wrapText="1"/>
    </xf>
    <xf numFmtId="164" fontId="7" fillId="0" borderId="5" xfId="15" applyNumberFormat="1" applyFont="1" applyBorder="1" applyAlignment="1">
      <alignment vertical="top" wrapText="1"/>
    </xf>
    <xf numFmtId="164" fontId="7" fillId="0" borderId="5" xfId="15" applyNumberFormat="1" applyFont="1" applyBorder="1" applyAlignment="1">
      <alignment vertical="top"/>
    </xf>
    <xf numFmtId="164" fontId="7" fillId="0" borderId="5" xfId="15" applyNumberFormat="1" applyFont="1" applyBorder="1" applyAlignment="1">
      <alignment horizontal="right" vertical="top"/>
    </xf>
    <xf numFmtId="164" fontId="7" fillId="0" borderId="8" xfId="15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164" fontId="7" fillId="0" borderId="17" xfId="15" applyNumberFormat="1" applyFont="1" applyBorder="1" applyAlignment="1">
      <alignment vertical="top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top" wrapText="1"/>
    </xf>
    <xf numFmtId="164" fontId="7" fillId="0" borderId="4" xfId="15" applyNumberFormat="1" applyFont="1" applyBorder="1" applyAlignment="1">
      <alignment horizontal="center" vertical="top" wrapText="1"/>
    </xf>
    <xf numFmtId="164" fontId="7" fillId="0" borderId="4" xfId="15" applyNumberFormat="1" applyFont="1" applyBorder="1" applyAlignment="1">
      <alignment vertical="top" wrapText="1"/>
    </xf>
    <xf numFmtId="164" fontId="7" fillId="0" borderId="4" xfId="15" applyNumberFormat="1" applyFont="1" applyBorder="1" applyAlignment="1">
      <alignment vertical="top"/>
    </xf>
    <xf numFmtId="164" fontId="7" fillId="0" borderId="4" xfId="15" applyNumberFormat="1" applyFont="1" applyBorder="1" applyAlignment="1">
      <alignment horizontal="right" vertical="top"/>
    </xf>
    <xf numFmtId="164" fontId="7" fillId="0" borderId="25" xfId="15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164" fontId="7" fillId="0" borderId="16" xfId="15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5" fillId="0" borderId="3" xfId="15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164" fontId="2" fillId="0" borderId="3" xfId="15" applyNumberFormat="1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164" fontId="1" fillId="0" borderId="21" xfId="15" applyNumberFormat="1" applyFont="1" applyBorder="1" applyAlignment="1">
      <alignment/>
    </xf>
    <xf numFmtId="164" fontId="1" fillId="0" borderId="19" xfId="15" applyNumberFormat="1" applyFont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4" xfId="15" applyNumberFormat="1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/>
    </xf>
    <xf numFmtId="0" fontId="1" fillId="0" borderId="7" xfId="0" applyNumberFormat="1" applyFont="1" applyBorder="1" applyAlignment="1">
      <alignment horizontal="justify" vertical="top" wrapText="1"/>
    </xf>
    <xf numFmtId="164" fontId="1" fillId="0" borderId="3" xfId="15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0" borderId="22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horizontal="center" vertical="center" wrapText="1"/>
    </xf>
    <xf numFmtId="164" fontId="8" fillId="0" borderId="17" xfId="15" applyNumberFormat="1" applyFont="1" applyBorder="1" applyAlignment="1">
      <alignment horizontal="center" vertical="center" wrapText="1"/>
    </xf>
    <xf numFmtId="164" fontId="4" fillId="0" borderId="12" xfId="15" applyNumberFormat="1" applyFont="1" applyBorder="1" applyAlignment="1">
      <alignment vertical="top"/>
    </xf>
    <xf numFmtId="164" fontId="2" fillId="0" borderId="8" xfId="15" applyNumberFormat="1" applyFont="1" applyBorder="1" applyAlignment="1">
      <alignment vertical="top"/>
    </xf>
    <xf numFmtId="164" fontId="8" fillId="0" borderId="19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horizontal="center" vertical="center" wrapText="1"/>
    </xf>
    <xf numFmtId="164" fontId="8" fillId="0" borderId="12" xfId="15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3" fontId="8" fillId="0" borderId="5" xfId="15" applyNumberFormat="1" applyFont="1" applyBorder="1" applyAlignment="1">
      <alignment horizontal="center" vertical="center" wrapText="1"/>
    </xf>
    <xf numFmtId="3" fontId="8" fillId="0" borderId="3" xfId="1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164" fontId="8" fillId="0" borderId="0" xfId="15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0" xfId="15" applyNumberFormat="1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justify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164" fontId="8" fillId="0" borderId="2" xfId="15" applyNumberFormat="1" applyFont="1" applyBorder="1" applyAlignment="1">
      <alignment horizontal="center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164" fontId="8" fillId="0" borderId="5" xfId="15" applyNumberFormat="1" applyFont="1" applyBorder="1" applyAlignment="1">
      <alignment horizontal="right" vertical="center" wrapText="1"/>
    </xf>
    <xf numFmtId="164" fontId="8" fillId="0" borderId="4" xfId="15" applyNumberFormat="1" applyFont="1" applyBorder="1" applyAlignment="1">
      <alignment vertical="center" wrapText="1"/>
    </xf>
    <xf numFmtId="164" fontId="8" fillId="0" borderId="4" xfId="15" applyNumberFormat="1" applyFont="1" applyBorder="1" applyAlignment="1">
      <alignment horizontal="right" vertical="center" wrapText="1"/>
    </xf>
    <xf numFmtId="164" fontId="9" fillId="0" borderId="26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32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9" fillId="0" borderId="5" xfId="15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8" fillId="0" borderId="31" xfId="15" applyNumberFormat="1" applyFont="1" applyBorder="1" applyAlignment="1">
      <alignment horizontal="center" vertical="center" wrapText="1"/>
    </xf>
    <xf numFmtId="3" fontId="8" fillId="0" borderId="2" xfId="15" applyNumberFormat="1" applyFont="1" applyBorder="1" applyAlignment="1">
      <alignment horizontal="center" vertical="center" wrapText="1"/>
    </xf>
    <xf numFmtId="164" fontId="8" fillId="0" borderId="32" xfId="15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left" vertical="center" wrapText="1"/>
    </xf>
    <xf numFmtId="164" fontId="8" fillId="0" borderId="34" xfId="15" applyNumberFormat="1" applyFont="1" applyBorder="1" applyAlignment="1">
      <alignment vertical="center" wrapText="1"/>
    </xf>
    <xf numFmtId="3" fontId="8" fillId="0" borderId="34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vertical="center" wrapText="1"/>
    </xf>
    <xf numFmtId="164" fontId="8" fillId="0" borderId="2" xfId="15" applyNumberFormat="1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64" fontId="8" fillId="0" borderId="38" xfId="15" applyNumberFormat="1" applyFont="1" applyBorder="1" applyAlignment="1">
      <alignment vertical="center" wrapText="1"/>
    </xf>
    <xf numFmtId="3" fontId="8" fillId="0" borderId="4" xfId="15" applyNumberFormat="1" applyFont="1" applyFill="1" applyBorder="1" applyAlignment="1">
      <alignment horizontal="center" vertical="center" wrapText="1"/>
    </xf>
    <xf numFmtId="3" fontId="8" fillId="0" borderId="3" xfId="15" applyNumberFormat="1" applyFont="1" applyFill="1" applyBorder="1" applyAlignment="1">
      <alignment horizontal="center" vertical="center" wrapText="1"/>
    </xf>
    <xf numFmtId="3" fontId="8" fillId="0" borderId="5" xfId="15" applyNumberFormat="1" applyFont="1" applyFill="1" applyBorder="1" applyAlignment="1">
      <alignment horizontal="center" vertical="center" wrapText="1"/>
    </xf>
    <xf numFmtId="3" fontId="8" fillId="0" borderId="4" xfId="15" applyNumberFormat="1" applyFont="1" applyBorder="1" applyAlignment="1">
      <alignment horizontal="center" vertical="center" wrapText="1"/>
    </xf>
    <xf numFmtId="164" fontId="8" fillId="0" borderId="16" xfId="15" applyNumberFormat="1" applyFont="1" applyBorder="1" applyAlignment="1">
      <alignment horizontal="center" vertical="center" wrapText="1"/>
    </xf>
    <xf numFmtId="164" fontId="9" fillId="0" borderId="22" xfId="15" applyNumberFormat="1" applyFont="1" applyBorder="1" applyAlignment="1">
      <alignment horizontal="center" vertical="center" wrapText="1"/>
    </xf>
    <xf numFmtId="164" fontId="7" fillId="0" borderId="5" xfId="15" applyNumberFormat="1" applyFont="1" applyBorder="1" applyAlignment="1">
      <alignment horizontal="center" wrapText="1"/>
    </xf>
    <xf numFmtId="164" fontId="7" fillId="0" borderId="4" xfId="15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0" borderId="7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3" fontId="8" fillId="0" borderId="0" xfId="15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9" fillId="0" borderId="6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8" fillId="0" borderId="38" xfId="0" applyNumberFormat="1" applyFont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15" applyNumberFormat="1" applyFont="1" applyBorder="1" applyAlignment="1">
      <alignment horizontal="right" vertical="center" wrapText="1"/>
    </xf>
    <xf numFmtId="164" fontId="9" fillId="0" borderId="23" xfId="15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justify" vertical="center" wrapText="1"/>
    </xf>
    <xf numFmtId="3" fontId="9" fillId="0" borderId="38" xfId="15" applyNumberFormat="1" applyFont="1" applyBorder="1" applyAlignment="1">
      <alignment horizontal="center" vertical="center" wrapText="1"/>
    </xf>
    <xf numFmtId="164" fontId="9" fillId="0" borderId="38" xfId="15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3" fontId="9" fillId="0" borderId="39" xfId="0" applyNumberFormat="1" applyFont="1" applyBorder="1" applyAlignment="1">
      <alignment horizontal="right" vertical="center" wrapText="1"/>
    </xf>
    <xf numFmtId="164" fontId="9" fillId="0" borderId="38" xfId="15" applyNumberFormat="1" applyFont="1" applyBorder="1" applyAlignment="1">
      <alignment vertical="center" wrapText="1"/>
    </xf>
    <xf numFmtId="164" fontId="9" fillId="0" borderId="38" xfId="15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9" fillId="0" borderId="3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left" vertical="center" wrapText="1"/>
    </xf>
    <xf numFmtId="3" fontId="8" fillId="0" borderId="36" xfId="15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8" fillId="0" borderId="36" xfId="15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164" fontId="9" fillId="0" borderId="41" xfId="15" applyNumberFormat="1" applyFont="1" applyBorder="1" applyAlignment="1">
      <alignment horizontal="center" vertical="center" wrapText="1"/>
    </xf>
    <xf numFmtId="164" fontId="8" fillId="0" borderId="38" xfId="15" applyNumberFormat="1" applyFont="1" applyBorder="1" applyAlignment="1">
      <alignment horizontal="center" vertical="center" wrapText="1"/>
    </xf>
    <xf numFmtId="3" fontId="8" fillId="0" borderId="38" xfId="15" applyNumberFormat="1" applyFont="1" applyBorder="1" applyAlignment="1">
      <alignment horizontal="center" vertical="center" wrapText="1"/>
    </xf>
    <xf numFmtId="164" fontId="8" fillId="0" borderId="41" xfId="15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164" fontId="8" fillId="0" borderId="43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justify" vertical="center" wrapText="1"/>
    </xf>
    <xf numFmtId="0" fontId="8" fillId="0" borderId="44" xfId="0" applyFont="1" applyBorder="1" applyAlignment="1">
      <alignment horizontal="center" vertical="center" wrapText="1"/>
    </xf>
    <xf numFmtId="3" fontId="8" fillId="0" borderId="44" xfId="15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164" fontId="8" fillId="0" borderId="44" xfId="15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horizontal="right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164" fontId="8" fillId="0" borderId="46" xfId="0" applyNumberFormat="1" applyFont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/>
    </xf>
    <xf numFmtId="164" fontId="4" fillId="0" borderId="16" xfId="15" applyNumberFormat="1" applyFont="1" applyBorder="1" applyAlignment="1">
      <alignment/>
    </xf>
    <xf numFmtId="0" fontId="2" fillId="0" borderId="3" xfId="0" applyNumberFormat="1" applyFont="1" applyBorder="1" applyAlignment="1">
      <alignment horizontal="justify" vertical="top"/>
    </xf>
    <xf numFmtId="164" fontId="2" fillId="0" borderId="5" xfId="15" applyNumberFormat="1" applyFont="1" applyBorder="1" applyAlignment="1">
      <alignment horizontal="justify" vertical="top"/>
    </xf>
    <xf numFmtId="164" fontId="2" fillId="0" borderId="17" xfId="15" applyNumberFormat="1" applyFont="1" applyBorder="1" applyAlignment="1">
      <alignment horizontal="justify" vertical="top"/>
    </xf>
    <xf numFmtId="164" fontId="1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2" xfId="15" applyNumberFormat="1" applyFont="1" applyBorder="1" applyAlignment="1">
      <alignment horizontal="justify" vertical="top"/>
    </xf>
    <xf numFmtId="164" fontId="1" fillId="0" borderId="12" xfId="15" applyNumberFormat="1" applyFont="1" applyBorder="1" applyAlignment="1">
      <alignment vertical="top"/>
    </xf>
    <xf numFmtId="164" fontId="1" fillId="0" borderId="17" xfId="15" applyNumberFormat="1" applyFont="1" applyBorder="1" applyAlignment="1">
      <alignment vertical="top"/>
    </xf>
    <xf numFmtId="164" fontId="4" fillId="0" borderId="17" xfId="15" applyNumberFormat="1" applyFont="1" applyBorder="1" applyAlignment="1">
      <alignment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164" fontId="8" fillId="0" borderId="34" xfId="15" applyNumberFormat="1" applyFont="1" applyBorder="1" applyAlignment="1">
      <alignment horizontal="right" vertical="center" wrapText="1"/>
    </xf>
    <xf numFmtId="164" fontId="1" fillId="0" borderId="12" xfId="15" applyNumberFormat="1" applyFont="1" applyBorder="1" applyAlignment="1">
      <alignment vertical="top"/>
    </xf>
    <xf numFmtId="164" fontId="4" fillId="0" borderId="17" xfId="15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justify" vertical="top"/>
    </xf>
    <xf numFmtId="164" fontId="2" fillId="0" borderId="3" xfId="15" applyNumberFormat="1" applyFont="1" applyBorder="1" applyAlignment="1">
      <alignment horizontal="justify" vertical="top"/>
    </xf>
    <xf numFmtId="164" fontId="2" fillId="0" borderId="16" xfId="15" applyNumberFormat="1" applyFont="1" applyBorder="1" applyAlignment="1">
      <alignment horizontal="justify" vertical="top"/>
    </xf>
    <xf numFmtId="164" fontId="4" fillId="0" borderId="16" xfId="15" applyNumberFormat="1" applyFont="1" applyBorder="1" applyAlignment="1">
      <alignment horizontal="justify" vertical="top"/>
    </xf>
    <xf numFmtId="164" fontId="4" fillId="0" borderId="7" xfId="15" applyNumberFormat="1" applyFont="1" applyBorder="1" applyAlignment="1">
      <alignment vertical="top"/>
    </xf>
    <xf numFmtId="164" fontId="8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49" fontId="18" fillId="0" borderId="5" xfId="0" applyNumberFormat="1" applyFont="1" applyBorder="1" applyAlignment="1">
      <alignment horizontal="center" vertical="top"/>
    </xf>
    <xf numFmtId="164" fontId="3" fillId="0" borderId="3" xfId="15" applyNumberFormat="1" applyFont="1" applyBorder="1" applyAlignment="1">
      <alignment horizontal="justify" vertical="top"/>
    </xf>
    <xf numFmtId="164" fontId="3" fillId="0" borderId="12" xfId="15" applyNumberFormat="1" applyFont="1" applyBorder="1" applyAlignment="1">
      <alignment vertical="top"/>
    </xf>
    <xf numFmtId="164" fontId="4" fillId="0" borderId="3" xfId="15" applyNumberFormat="1" applyFont="1" applyBorder="1" applyAlignment="1">
      <alignment vertical="top"/>
    </xf>
    <xf numFmtId="3" fontId="12" fillId="0" borderId="3" xfId="15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164" fontId="12" fillId="0" borderId="3" xfId="15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justify" vertical="center" wrapText="1"/>
    </xf>
    <xf numFmtId="3" fontId="9" fillId="0" borderId="34" xfId="15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164" fontId="9" fillId="0" borderId="34" xfId="15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justify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3" fontId="12" fillId="0" borderId="44" xfId="15" applyNumberFormat="1" applyFont="1" applyBorder="1" applyAlignment="1">
      <alignment horizontal="center" vertical="center" wrapText="1"/>
    </xf>
    <xf numFmtId="164" fontId="12" fillId="0" borderId="44" xfId="15" applyNumberFormat="1" applyFont="1" applyBorder="1" applyAlignment="1">
      <alignment horizontal="center" vertical="center" wrapText="1"/>
    </xf>
    <xf numFmtId="164" fontId="12" fillId="0" borderId="44" xfId="15" applyNumberFormat="1" applyFont="1" applyBorder="1" applyAlignment="1">
      <alignment vertical="center" wrapText="1"/>
    </xf>
    <xf numFmtId="164" fontId="12" fillId="0" borderId="46" xfId="15" applyNumberFormat="1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15" applyNumberFormat="1" applyFont="1" applyBorder="1" applyAlignment="1">
      <alignment horizontal="center" vertical="center" wrapText="1"/>
    </xf>
    <xf numFmtId="164" fontId="12" fillId="0" borderId="12" xfId="15" applyNumberFormat="1" applyFont="1" applyBorder="1" applyAlignment="1">
      <alignment horizontal="center" vertical="center" wrapText="1"/>
    </xf>
    <xf numFmtId="164" fontId="14" fillId="0" borderId="3" xfId="15" applyNumberFormat="1" applyFont="1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8" fillId="0" borderId="36" xfId="0" applyFont="1" applyBorder="1" applyAlignment="1">
      <alignment vertical="center" wrapText="1"/>
    </xf>
    <xf numFmtId="164" fontId="8" fillId="0" borderId="36" xfId="15" applyNumberFormat="1" applyFont="1" applyBorder="1" applyAlignment="1">
      <alignment horizontal="right" vertical="center" wrapText="1"/>
    </xf>
    <xf numFmtId="164" fontId="8" fillId="0" borderId="4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/>
    </xf>
    <xf numFmtId="3" fontId="8" fillId="0" borderId="39" xfId="0" applyNumberFormat="1" applyFont="1" applyBorder="1" applyAlignment="1">
      <alignment horizontal="right" vertical="center" wrapText="1"/>
    </xf>
    <xf numFmtId="164" fontId="2" fillId="0" borderId="12" xfId="15" applyNumberFormat="1" applyFont="1" applyBorder="1" applyAlignment="1">
      <alignment horizontal="justify" vertical="top"/>
    </xf>
    <xf numFmtId="0" fontId="9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/>
    </xf>
    <xf numFmtId="164" fontId="2" fillId="0" borderId="26" xfId="15" applyNumberFormat="1" applyFont="1" applyBorder="1" applyAlignment="1">
      <alignment vertical="top"/>
    </xf>
    <xf numFmtId="164" fontId="3" fillId="0" borderId="7" xfId="15" applyNumberFormat="1" applyFont="1" applyBorder="1" applyAlignment="1">
      <alignment vertical="top"/>
    </xf>
    <xf numFmtId="0" fontId="10" fillId="0" borderId="49" xfId="0" applyFont="1" applyBorder="1" applyAlignment="1">
      <alignment horizontal="justify" wrapText="1"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2" fillId="0" borderId="50" xfId="15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164" fontId="1" fillId="0" borderId="51" xfId="15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64" fontId="1" fillId="0" borderId="52" xfId="15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20" xfId="15" applyNumberFormat="1" applyFont="1" applyBorder="1" applyAlignment="1">
      <alignment horizontal="center"/>
    </xf>
    <xf numFmtId="164" fontId="1" fillId="0" borderId="53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1" fillId="0" borderId="32" xfId="15" applyNumberFormat="1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164" fontId="1" fillId="0" borderId="54" xfId="15" applyNumberFormat="1" applyFont="1" applyBorder="1" applyAlignment="1">
      <alignment horizontal="center"/>
    </xf>
    <xf numFmtId="164" fontId="1" fillId="0" borderId="55" xfId="15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164" fontId="2" fillId="0" borderId="2" xfId="15" applyNumberFormat="1" applyFont="1" applyBorder="1" applyAlignment="1">
      <alignment horizontal="center"/>
    </xf>
    <xf numFmtId="164" fontId="2" fillId="0" borderId="32" xfId="15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49" fontId="7" fillId="0" borderId="7" xfId="15" applyNumberFormat="1" applyFont="1" applyBorder="1" applyAlignment="1">
      <alignment horizontal="center"/>
    </xf>
    <xf numFmtId="49" fontId="7" fillId="0" borderId="21" xfId="15" applyNumberFormat="1" applyFont="1" applyBorder="1" applyAlignment="1">
      <alignment horizontal="center"/>
    </xf>
    <xf numFmtId="49" fontId="7" fillId="0" borderId="19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 vertical="center" wrapText="1"/>
    </xf>
    <xf numFmtId="164" fontId="7" fillId="0" borderId="2" xfId="15" applyNumberFormat="1" applyFont="1" applyBorder="1" applyAlignment="1">
      <alignment vertical="center" wrapText="1"/>
    </xf>
    <xf numFmtId="164" fontId="7" fillId="0" borderId="4" xfId="15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7" xfId="15" applyNumberFormat="1" applyFont="1" applyBorder="1" applyAlignment="1">
      <alignment horizontal="center" wrapText="1"/>
    </xf>
    <xf numFmtId="164" fontId="7" fillId="0" borderId="21" xfId="15" applyNumberFormat="1" applyFont="1" applyBorder="1" applyAlignment="1">
      <alignment horizontal="center" wrapText="1"/>
    </xf>
    <xf numFmtId="164" fontId="7" fillId="0" borderId="19" xfId="15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NumberFormat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38" fontId="6" fillId="0" borderId="0" xfId="0" applyNumberFormat="1" applyFont="1" applyAlignment="1">
      <alignment horizontal="justify" vertical="top" wrapText="1"/>
    </xf>
    <xf numFmtId="38" fontId="0" fillId="0" borderId="0" xfId="0" applyNumberFormat="1" applyAlignment="1">
      <alignment horizontal="justify" vertical="top" wrapText="1"/>
    </xf>
    <xf numFmtId="49" fontId="6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8" fontId="6" fillId="0" borderId="0" xfId="0" applyNumberFormat="1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9" fontId="1" fillId="0" borderId="0" xfId="0" applyNumberFormat="1" applyFont="1" applyAlignment="1">
      <alignment horizontal="justify" vertical="top" wrapText="1"/>
    </xf>
    <xf numFmtId="4" fontId="6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37" fontId="1" fillId="0" borderId="0" xfId="0" applyNumberFormat="1" applyFont="1" applyAlignment="1">
      <alignment horizontal="center" vertical="top" wrapText="1"/>
    </xf>
    <xf numFmtId="37" fontId="1" fillId="0" borderId="0" xfId="0" applyNumberFormat="1" applyFont="1" applyAlignment="1">
      <alignment horizontal="justify" vertical="top" wrapText="1"/>
    </xf>
    <xf numFmtId="5" fontId="3" fillId="0" borderId="0" xfId="0" applyNumberFormat="1" applyFont="1" applyAlignment="1">
      <alignment horizontal="justify" vertical="top" wrapText="1"/>
    </xf>
    <xf numFmtId="5" fontId="1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/>
    </xf>
    <xf numFmtId="49" fontId="3" fillId="0" borderId="0" xfId="0" applyNumberFormat="1" applyFont="1" applyAlignment="1">
      <alignment horizontal="justify" vertical="top"/>
    </xf>
    <xf numFmtId="164" fontId="1" fillId="0" borderId="0" xfId="15" applyNumberFormat="1" applyFont="1" applyAlignment="1">
      <alignment horizontal="left" vertical="top"/>
    </xf>
    <xf numFmtId="49" fontId="1" fillId="0" borderId="50" xfId="0" applyNumberFormat="1" applyFont="1" applyBorder="1" applyAlignment="1">
      <alignment horizontal="center" vertical="top" wrapText="1"/>
    </xf>
    <xf numFmtId="164" fontId="1" fillId="0" borderId="56" xfId="15" applyNumberFormat="1" applyFont="1" applyBorder="1" applyAlignment="1">
      <alignment horizontal="center" vertical="top"/>
    </xf>
    <xf numFmtId="164" fontId="1" fillId="0" borderId="58" xfId="15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justify" vertical="top" wrapText="1"/>
    </xf>
    <xf numFmtId="164" fontId="1" fillId="0" borderId="59" xfId="15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15" applyNumberFormat="1" applyFont="1" applyBorder="1" applyAlignment="1">
      <alignment horizontal="center" vertical="center" wrapText="1"/>
    </xf>
    <xf numFmtId="3" fontId="8" fillId="0" borderId="49" xfId="15" applyNumberFormat="1" applyFont="1" applyBorder="1" applyAlignment="1">
      <alignment horizontal="center" vertical="center" wrapText="1"/>
    </xf>
    <xf numFmtId="3" fontId="8" fillId="0" borderId="64" xfId="15" applyNumberFormat="1" applyFont="1" applyBorder="1" applyAlignment="1">
      <alignment horizontal="center" vertical="center" wrapText="1"/>
    </xf>
    <xf numFmtId="3" fontId="8" fillId="0" borderId="65" xfId="15" applyNumberFormat="1" applyFont="1" applyBorder="1" applyAlignment="1">
      <alignment horizontal="center" vertical="center" wrapText="1"/>
    </xf>
    <xf numFmtId="3" fontId="8" fillId="0" borderId="50" xfId="15" applyNumberFormat="1" applyFont="1" applyBorder="1" applyAlignment="1">
      <alignment horizontal="center" vertical="center" wrapText="1"/>
    </xf>
    <xf numFmtId="3" fontId="8" fillId="0" borderId="66" xfId="15" applyNumberFormat="1" applyFont="1" applyBorder="1" applyAlignment="1">
      <alignment horizontal="center" vertical="center" wrapText="1"/>
    </xf>
    <xf numFmtId="3" fontId="8" fillId="0" borderId="56" xfId="15" applyNumberFormat="1" applyFont="1" applyBorder="1" applyAlignment="1">
      <alignment horizontal="center" vertical="center" wrapText="1"/>
    </xf>
    <xf numFmtId="3" fontId="8" fillId="0" borderId="57" xfId="15" applyNumberFormat="1" applyFont="1" applyBorder="1" applyAlignment="1">
      <alignment horizontal="center" vertical="center" wrapText="1"/>
    </xf>
    <xf numFmtId="3" fontId="8" fillId="0" borderId="59" xfId="15" applyNumberFormat="1" applyFont="1" applyBorder="1" applyAlignment="1">
      <alignment horizontal="center" vertical="center" wrapText="1"/>
    </xf>
    <xf numFmtId="164" fontId="8" fillId="0" borderId="67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164" fontId="8" fillId="0" borderId="0" xfId="15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11" fillId="0" borderId="0" xfId="15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63" xfId="15" applyNumberFormat="1" applyFont="1" applyBorder="1" applyAlignment="1">
      <alignment horizontal="center" vertical="center" wrapText="1"/>
    </xf>
    <xf numFmtId="3" fontId="8" fillId="0" borderId="3" xfId="15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3" fontId="8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2" width="30.375" style="1" customWidth="1"/>
    <col min="3" max="3" width="14.75390625" style="1" customWidth="1"/>
    <col min="4" max="4" width="7.75390625" style="1" customWidth="1"/>
    <col min="5" max="5" width="12.875" style="1" customWidth="1"/>
    <col min="6" max="6" width="13.625" style="1" customWidth="1"/>
    <col min="7" max="7" width="12.125" style="1" customWidth="1"/>
    <col min="8" max="8" width="11.375" style="1" customWidth="1"/>
    <col min="9" max="9" width="9.125" style="1" customWidth="1"/>
    <col min="10" max="10" width="11.375" style="1" customWidth="1"/>
    <col min="11" max="16384" width="9.125" style="1" customWidth="1"/>
  </cols>
  <sheetData>
    <row r="1" ht="11.25">
      <c r="H1" s="1" t="s">
        <v>118</v>
      </c>
    </row>
    <row r="2" ht="11.25">
      <c r="H2" s="1" t="s">
        <v>328</v>
      </c>
    </row>
    <row r="3" ht="11.25">
      <c r="H3" s="1" t="s">
        <v>4</v>
      </c>
    </row>
    <row r="4" ht="11.25">
      <c r="H4" s="1" t="s">
        <v>326</v>
      </c>
    </row>
    <row r="5" spans="2:10" ht="11.25">
      <c r="B5" s="456" t="s">
        <v>90</v>
      </c>
      <c r="C5" s="456"/>
      <c r="D5" s="456"/>
      <c r="E5" s="456"/>
      <c r="F5" s="456"/>
      <c r="G5" s="456"/>
      <c r="H5" s="456"/>
      <c r="I5" s="456"/>
      <c r="J5" s="456"/>
    </row>
    <row r="6" spans="1:10" ht="48" customHeight="1">
      <c r="A6" s="457" t="s">
        <v>18</v>
      </c>
      <c r="B6" s="457" t="s">
        <v>91</v>
      </c>
      <c r="C6" s="457" t="s">
        <v>92</v>
      </c>
      <c r="D6" s="457" t="s">
        <v>93</v>
      </c>
      <c r="E6" s="457" t="s">
        <v>94</v>
      </c>
      <c r="F6" s="457" t="s">
        <v>95</v>
      </c>
      <c r="G6" s="457" t="s">
        <v>96</v>
      </c>
      <c r="H6" s="451" t="s">
        <v>97</v>
      </c>
      <c r="I6" s="451"/>
      <c r="J6" s="451"/>
    </row>
    <row r="7" spans="1:10" ht="8.25" customHeight="1">
      <c r="A7" s="457"/>
      <c r="B7" s="457"/>
      <c r="C7" s="457"/>
      <c r="D7" s="457"/>
      <c r="E7" s="457"/>
      <c r="F7" s="457"/>
      <c r="G7" s="457"/>
      <c r="H7" s="171">
        <v>2006</v>
      </c>
      <c r="I7" s="171">
        <v>2007</v>
      </c>
      <c r="J7" s="171">
        <v>2008</v>
      </c>
    </row>
    <row r="8" spans="1:10" ht="11.25">
      <c r="A8" s="172" t="s">
        <v>3</v>
      </c>
      <c r="B8" s="185" t="s">
        <v>105</v>
      </c>
      <c r="C8" s="176"/>
      <c r="D8" s="186"/>
      <c r="E8" s="187">
        <f>E31+E12+E21</f>
        <v>1173681</v>
      </c>
      <c r="F8" s="187">
        <f>F31+F12+F21</f>
        <v>0</v>
      </c>
      <c r="G8" s="187">
        <f>G31+G12+G21</f>
        <v>1173681</v>
      </c>
      <c r="H8" s="187">
        <f>H31+H12+H21</f>
        <v>0</v>
      </c>
      <c r="I8" s="187">
        <f>I31+I12+I21</f>
        <v>0</v>
      </c>
      <c r="J8" s="41"/>
    </row>
    <row r="9" spans="1:10" ht="11.25">
      <c r="A9" s="177"/>
      <c r="B9" s="173" t="s">
        <v>98</v>
      </c>
      <c r="C9" s="174"/>
      <c r="D9" s="188"/>
      <c r="E9" s="189"/>
      <c r="F9" s="190"/>
      <c r="G9" s="41"/>
      <c r="H9" s="41"/>
      <c r="I9" s="41"/>
      <c r="J9" s="41"/>
    </row>
    <row r="10" spans="1:10" ht="11.25">
      <c r="A10" s="178"/>
      <c r="B10" s="173" t="s">
        <v>106</v>
      </c>
      <c r="C10" s="174"/>
      <c r="D10" s="188"/>
      <c r="E10" s="189"/>
      <c r="F10" s="190"/>
      <c r="G10" s="41"/>
      <c r="H10" s="41"/>
      <c r="I10" s="41"/>
      <c r="J10" s="41"/>
    </row>
    <row r="11" spans="1:10" ht="11.25">
      <c r="A11" s="178"/>
      <c r="B11" s="173" t="s">
        <v>107</v>
      </c>
      <c r="C11" s="174"/>
      <c r="D11" s="188"/>
      <c r="E11" s="189"/>
      <c r="F11" s="190"/>
      <c r="G11" s="41"/>
      <c r="H11" s="41"/>
      <c r="I11" s="41"/>
      <c r="J11" s="41"/>
    </row>
    <row r="12" spans="1:10" ht="33.75">
      <c r="A12" s="449" t="s">
        <v>99</v>
      </c>
      <c r="B12" s="179" t="s">
        <v>108</v>
      </c>
      <c r="C12" s="191" t="s">
        <v>24</v>
      </c>
      <c r="D12" s="191" t="s">
        <v>40</v>
      </c>
      <c r="E12" s="180">
        <f>SUM(E13:E17)</f>
        <v>128559</v>
      </c>
      <c r="F12" s="180">
        <f>SUM(F13:F17)</f>
        <v>0</v>
      </c>
      <c r="G12" s="180">
        <f>SUM(G13:G17)</f>
        <v>128559</v>
      </c>
      <c r="H12" s="180"/>
      <c r="I12" s="176"/>
      <c r="J12" s="176"/>
    </row>
    <row r="13" spans="1:10" ht="11.25">
      <c r="A13" s="449"/>
      <c r="B13" s="176" t="s">
        <v>100</v>
      </c>
      <c r="C13" s="182"/>
      <c r="D13" s="181"/>
      <c r="E13" s="41">
        <f>SUM(F13:J13)</f>
        <v>22000</v>
      </c>
      <c r="F13" s="41"/>
      <c r="G13" s="41">
        <v>22000</v>
      </c>
      <c r="H13" s="41"/>
      <c r="I13" s="176"/>
      <c r="J13" s="176"/>
    </row>
    <row r="14" spans="1:10" ht="11.25">
      <c r="A14" s="449"/>
      <c r="B14" s="176" t="s">
        <v>101</v>
      </c>
      <c r="C14" s="182"/>
      <c r="D14" s="181"/>
      <c r="E14" s="41">
        <f>SUM(F14:J14)</f>
        <v>0</v>
      </c>
      <c r="F14" s="41"/>
      <c r="G14" s="41"/>
      <c r="H14" s="41"/>
      <c r="I14" s="176"/>
      <c r="J14" s="176"/>
    </row>
    <row r="15" spans="1:10" ht="11.25">
      <c r="A15" s="449"/>
      <c r="B15" s="176" t="s">
        <v>46</v>
      </c>
      <c r="C15" s="182"/>
      <c r="D15" s="181"/>
      <c r="E15" s="41">
        <f>SUM(F15:J15)</f>
        <v>26640</v>
      </c>
      <c r="F15" s="41"/>
      <c r="G15" s="41">
        <v>26640</v>
      </c>
      <c r="H15" s="41"/>
      <c r="I15" s="176"/>
      <c r="J15" s="176"/>
    </row>
    <row r="16" spans="1:10" ht="11.25">
      <c r="A16" s="449"/>
      <c r="B16" s="176" t="s">
        <v>103</v>
      </c>
      <c r="C16" s="182"/>
      <c r="D16" s="181"/>
      <c r="E16" s="41">
        <f>SUM(F16:J16)</f>
        <v>79919</v>
      </c>
      <c r="F16" s="41"/>
      <c r="G16" s="41">
        <v>79919</v>
      </c>
      <c r="H16" s="41"/>
      <c r="I16" s="176"/>
      <c r="J16" s="176"/>
    </row>
    <row r="17" spans="1:10" ht="11.25">
      <c r="A17" s="450"/>
      <c r="B17" s="176" t="s">
        <v>104</v>
      </c>
      <c r="C17" s="183"/>
      <c r="D17" s="184"/>
      <c r="E17" s="41"/>
      <c r="F17" s="41"/>
      <c r="G17" s="41"/>
      <c r="H17" s="41"/>
      <c r="I17" s="176"/>
      <c r="J17" s="176"/>
    </row>
    <row r="18" spans="1:10" ht="11.25">
      <c r="A18" s="177"/>
      <c r="B18" s="173" t="s">
        <v>98</v>
      </c>
      <c r="C18" s="174"/>
      <c r="D18" s="188"/>
      <c r="E18" s="189"/>
      <c r="F18" s="190"/>
      <c r="G18" s="41"/>
      <c r="H18" s="41"/>
      <c r="I18" s="41"/>
      <c r="J18" s="41"/>
    </row>
    <row r="19" spans="1:10" ht="11.25">
      <c r="A19" s="178"/>
      <c r="B19" s="173" t="s">
        <v>106</v>
      </c>
      <c r="C19" s="174"/>
      <c r="D19" s="188"/>
      <c r="E19" s="189"/>
      <c r="F19" s="190"/>
      <c r="G19" s="41"/>
      <c r="H19" s="41"/>
      <c r="I19" s="41"/>
      <c r="J19" s="41"/>
    </row>
    <row r="20" spans="1:10" ht="11.25">
      <c r="A20" s="178"/>
      <c r="B20" s="173" t="s">
        <v>107</v>
      </c>
      <c r="C20" s="174"/>
      <c r="D20" s="188"/>
      <c r="E20" s="189"/>
      <c r="F20" s="190"/>
      <c r="G20" s="41"/>
      <c r="H20" s="41"/>
      <c r="I20" s="41"/>
      <c r="J20" s="41"/>
    </row>
    <row r="21" spans="1:10" ht="25.5" customHeight="1">
      <c r="A21" s="449" t="s">
        <v>115</v>
      </c>
      <c r="B21" s="179" t="s">
        <v>109</v>
      </c>
      <c r="C21" s="454" t="s">
        <v>24</v>
      </c>
      <c r="D21" s="191" t="s">
        <v>40</v>
      </c>
      <c r="E21" s="180">
        <f>SUM(E22:E26)</f>
        <v>919160</v>
      </c>
      <c r="F21" s="180">
        <f>SUM(F22:F26)</f>
        <v>0</v>
      </c>
      <c r="G21" s="180">
        <f>SUM(G22:G26)</f>
        <v>919160</v>
      </c>
      <c r="H21" s="180"/>
      <c r="I21" s="176"/>
      <c r="J21" s="176"/>
    </row>
    <row r="22" spans="1:10" ht="11.25">
      <c r="A22" s="449"/>
      <c r="B22" s="176" t="s">
        <v>100</v>
      </c>
      <c r="C22" s="455"/>
      <c r="D22" s="181"/>
      <c r="E22" s="41">
        <f>SUM(F22:J22)</f>
        <v>44000</v>
      </c>
      <c r="F22" s="41"/>
      <c r="G22" s="41">
        <v>44000</v>
      </c>
      <c r="H22" s="41"/>
      <c r="I22" s="176"/>
      <c r="J22" s="176"/>
    </row>
    <row r="23" spans="1:10" ht="11.25">
      <c r="A23" s="449"/>
      <c r="B23" s="176" t="s">
        <v>101</v>
      </c>
      <c r="C23" s="182"/>
      <c r="D23" s="181"/>
      <c r="E23" s="41">
        <f>SUM(F23:J23)</f>
        <v>0</v>
      </c>
      <c r="F23" s="41"/>
      <c r="G23" s="41"/>
      <c r="H23" s="41"/>
      <c r="I23" s="176"/>
      <c r="J23" s="176"/>
    </row>
    <row r="24" spans="1:10" ht="11.25">
      <c r="A24" s="449"/>
      <c r="B24" s="176" t="s">
        <v>46</v>
      </c>
      <c r="C24" s="182"/>
      <c r="D24" s="181"/>
      <c r="E24" s="41">
        <f>SUM(F24:J24)</f>
        <v>279614</v>
      </c>
      <c r="F24" s="41"/>
      <c r="G24" s="41">
        <v>279614</v>
      </c>
      <c r="H24" s="41"/>
      <c r="I24" s="176"/>
      <c r="J24" s="176"/>
    </row>
    <row r="25" spans="1:10" ht="11.25">
      <c r="A25" s="449"/>
      <c r="B25" s="176" t="s">
        <v>204</v>
      </c>
      <c r="C25" s="182"/>
      <c r="D25" s="181"/>
      <c r="E25" s="41">
        <f>SUM(F25:J25)</f>
        <v>595546</v>
      </c>
      <c r="F25" s="41"/>
      <c r="G25" s="41">
        <v>595546</v>
      </c>
      <c r="H25" s="41"/>
      <c r="I25" s="176"/>
      <c r="J25" s="176"/>
    </row>
    <row r="26" spans="1:10" ht="11.25">
      <c r="A26" s="450"/>
      <c r="B26" s="176" t="s">
        <v>104</v>
      </c>
      <c r="C26" s="183"/>
      <c r="D26" s="184"/>
      <c r="E26" s="41"/>
      <c r="F26" s="41"/>
      <c r="G26" s="41"/>
      <c r="H26" s="41"/>
      <c r="I26" s="176"/>
      <c r="J26" s="176"/>
    </row>
    <row r="27" spans="1:10" ht="11.25">
      <c r="A27" s="192"/>
      <c r="B27" s="173" t="s">
        <v>98</v>
      </c>
      <c r="C27" s="174"/>
      <c r="D27" s="174"/>
      <c r="E27" s="174"/>
      <c r="F27" s="175"/>
      <c r="G27" s="176"/>
      <c r="H27" s="176"/>
      <c r="I27" s="176"/>
      <c r="J27" s="176"/>
    </row>
    <row r="28" spans="1:10" ht="11.25">
      <c r="A28" s="193"/>
      <c r="B28" s="173" t="s">
        <v>110</v>
      </c>
      <c r="C28" s="174"/>
      <c r="D28" s="174"/>
      <c r="E28" s="174"/>
      <c r="F28" s="175"/>
      <c r="G28" s="176"/>
      <c r="H28" s="176"/>
      <c r="I28" s="176"/>
      <c r="J28" s="176"/>
    </row>
    <row r="29" spans="1:10" ht="11.25">
      <c r="A29" s="193"/>
      <c r="B29" s="173" t="s">
        <v>111</v>
      </c>
      <c r="C29" s="174"/>
      <c r="D29" s="174"/>
      <c r="E29" s="174"/>
      <c r="F29" s="175"/>
      <c r="G29" s="176"/>
      <c r="H29" s="176"/>
      <c r="I29" s="176"/>
      <c r="J29" s="176"/>
    </row>
    <row r="30" spans="1:10" ht="11.25">
      <c r="A30" s="193"/>
      <c r="B30" s="173" t="s">
        <v>112</v>
      </c>
      <c r="C30" s="174"/>
      <c r="D30" s="174"/>
      <c r="E30" s="174"/>
      <c r="F30" s="175"/>
      <c r="G30" s="176"/>
      <c r="H30" s="176"/>
      <c r="I30" s="176"/>
      <c r="J30" s="176"/>
    </row>
    <row r="31" spans="1:10" ht="46.5" customHeight="1">
      <c r="A31" s="452" t="s">
        <v>116</v>
      </c>
      <c r="B31" s="179" t="s">
        <v>113</v>
      </c>
      <c r="C31" s="191" t="s">
        <v>114</v>
      </c>
      <c r="D31" s="195">
        <v>2005</v>
      </c>
      <c r="E31" s="180">
        <f>SUM(E32:E36)</f>
        <v>125962</v>
      </c>
      <c r="F31" s="180"/>
      <c r="G31" s="180">
        <f>SUM(G32:G36)</f>
        <v>125962</v>
      </c>
      <c r="H31" s="196"/>
      <c r="I31" s="176"/>
      <c r="J31" s="176"/>
    </row>
    <row r="32" spans="1:10" ht="11.25">
      <c r="A32" s="452"/>
      <c r="B32" s="176" t="s">
        <v>100</v>
      </c>
      <c r="C32" s="182"/>
      <c r="D32" s="182"/>
      <c r="E32" s="194">
        <v>18894</v>
      </c>
      <c r="F32" s="194"/>
      <c r="G32" s="41">
        <v>18894</v>
      </c>
      <c r="H32" s="176"/>
      <c r="I32" s="176"/>
      <c r="J32" s="176"/>
    </row>
    <row r="33" spans="1:10" ht="11.25">
      <c r="A33" s="452"/>
      <c r="B33" s="176" t="s">
        <v>101</v>
      </c>
      <c r="C33" s="182"/>
      <c r="D33" s="182"/>
      <c r="E33" s="194"/>
      <c r="F33" s="194"/>
      <c r="G33" s="41"/>
      <c r="H33" s="176"/>
      <c r="I33" s="176"/>
      <c r="J33" s="176"/>
    </row>
    <row r="34" spans="1:10" ht="11.25">
      <c r="A34" s="452"/>
      <c r="B34" s="176" t="s">
        <v>102</v>
      </c>
      <c r="C34" s="182"/>
      <c r="D34" s="182"/>
      <c r="E34" s="194">
        <v>12596</v>
      </c>
      <c r="F34" s="194"/>
      <c r="G34" s="41">
        <v>12596</v>
      </c>
      <c r="H34" s="176"/>
      <c r="I34" s="176"/>
      <c r="J34" s="176"/>
    </row>
    <row r="35" spans="1:10" ht="11.25">
      <c r="A35" s="452"/>
      <c r="B35" s="176" t="s">
        <v>103</v>
      </c>
      <c r="C35" s="182"/>
      <c r="D35" s="182"/>
      <c r="E35" s="194">
        <v>94472</v>
      </c>
      <c r="F35" s="194"/>
      <c r="G35" s="41">
        <v>94472</v>
      </c>
      <c r="H35" s="176"/>
      <c r="I35" s="176"/>
      <c r="J35" s="176"/>
    </row>
    <row r="36" spans="1:10" s="205" customFormat="1" ht="11.25">
      <c r="A36" s="453"/>
      <c r="B36" s="176" t="s">
        <v>104</v>
      </c>
      <c r="C36" s="183"/>
      <c r="D36" s="183"/>
      <c r="E36" s="194"/>
      <c r="F36" s="194"/>
      <c r="G36" s="41"/>
      <c r="H36" s="176"/>
      <c r="I36" s="176"/>
      <c r="J36" s="176"/>
    </row>
  </sheetData>
  <mergeCells count="13">
    <mergeCell ref="B5:J5"/>
    <mergeCell ref="A6:A7"/>
    <mergeCell ref="B6:B7"/>
    <mergeCell ref="C6:C7"/>
    <mergeCell ref="D6:D7"/>
    <mergeCell ref="E6:E7"/>
    <mergeCell ref="F6:F7"/>
    <mergeCell ref="G6:G7"/>
    <mergeCell ref="A21:A26"/>
    <mergeCell ref="A12:A17"/>
    <mergeCell ref="H6:J6"/>
    <mergeCell ref="A31:A36"/>
    <mergeCell ref="C21:C2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L22" sqref="L22"/>
    </sheetView>
  </sheetViews>
  <sheetFormatPr defaultColWidth="9.00390625" defaultRowHeight="12.75"/>
  <sheetData>
    <row r="1" spans="1:9" ht="12.75">
      <c r="A1" s="199"/>
      <c r="B1" s="1"/>
      <c r="C1" s="1"/>
      <c r="D1" s="1"/>
      <c r="E1" s="1"/>
      <c r="F1" s="1"/>
      <c r="G1" s="437" t="s">
        <v>57</v>
      </c>
      <c r="H1" s="437"/>
      <c r="I1" s="437"/>
    </row>
    <row r="2" spans="1:9" ht="12.75">
      <c r="A2" s="199"/>
      <c r="B2" s="1"/>
      <c r="C2" s="1"/>
      <c r="D2" s="1"/>
      <c r="E2" s="1"/>
      <c r="F2" s="1"/>
      <c r="G2" s="437" t="s">
        <v>328</v>
      </c>
      <c r="H2" s="437"/>
      <c r="I2" s="437"/>
    </row>
    <row r="3" spans="1:9" ht="12.75">
      <c r="A3" s="199"/>
      <c r="B3" s="1"/>
      <c r="C3" s="1"/>
      <c r="D3" s="1"/>
      <c r="E3" s="1"/>
      <c r="F3" s="1"/>
      <c r="G3" s="437" t="s">
        <v>4</v>
      </c>
      <c r="H3" s="437"/>
      <c r="I3" s="437"/>
    </row>
    <row r="4" spans="1:9" ht="12.75">
      <c r="A4" s="199"/>
      <c r="B4" s="1"/>
      <c r="C4" s="1"/>
      <c r="D4" s="1"/>
      <c r="E4" s="1"/>
      <c r="F4" s="1"/>
      <c r="G4" s="437" t="s">
        <v>326</v>
      </c>
      <c r="H4" s="437"/>
      <c r="I4" s="437"/>
    </row>
    <row r="5" spans="1:9" ht="12.75">
      <c r="A5" s="199"/>
      <c r="B5" s="1"/>
      <c r="C5" s="1"/>
      <c r="D5" s="1"/>
      <c r="E5" s="1"/>
      <c r="F5" s="1"/>
      <c r="G5" s="1"/>
      <c r="H5" s="2"/>
      <c r="I5" s="1"/>
    </row>
    <row r="6" spans="1:9" ht="12.75">
      <c r="A6" s="446" t="s">
        <v>119</v>
      </c>
      <c r="B6" s="446"/>
      <c r="C6" s="446"/>
      <c r="D6" s="446"/>
      <c r="E6" s="446"/>
      <c r="F6" s="446"/>
      <c r="G6" s="446"/>
      <c r="H6" s="446"/>
      <c r="I6" s="446"/>
    </row>
    <row r="7" spans="1:9" ht="12.75">
      <c r="A7" s="446" t="s">
        <v>120</v>
      </c>
      <c r="B7" s="446"/>
      <c r="C7" s="446"/>
      <c r="D7" s="446"/>
      <c r="E7" s="446"/>
      <c r="F7" s="446"/>
      <c r="G7" s="446"/>
      <c r="H7" s="446"/>
      <c r="I7" s="446"/>
    </row>
    <row r="8" spans="1:9" ht="12.75">
      <c r="A8" s="446" t="s">
        <v>121</v>
      </c>
      <c r="B8" s="446"/>
      <c r="C8" s="446"/>
      <c r="D8" s="446"/>
      <c r="E8" s="446"/>
      <c r="F8" s="446"/>
      <c r="G8" s="446"/>
      <c r="H8" s="446"/>
      <c r="I8" s="446"/>
    </row>
    <row r="9" spans="1:9" ht="13.5" thickBot="1">
      <c r="A9" s="199"/>
      <c r="B9" s="1"/>
      <c r="C9" s="1"/>
      <c r="D9" s="1"/>
      <c r="E9" s="1"/>
      <c r="F9" s="1"/>
      <c r="G9" s="1"/>
      <c r="H9" s="2"/>
      <c r="I9" s="1"/>
    </row>
    <row r="10" spans="1:9" ht="27" customHeight="1" thickBot="1" thickTop="1">
      <c r="A10" s="200" t="s">
        <v>18</v>
      </c>
      <c r="B10" s="447" t="s">
        <v>9</v>
      </c>
      <c r="C10" s="447"/>
      <c r="D10" s="447"/>
      <c r="E10" s="447"/>
      <c r="F10" s="448" t="s">
        <v>122</v>
      </c>
      <c r="G10" s="448"/>
      <c r="H10" s="438" t="s">
        <v>123</v>
      </c>
      <c r="I10" s="436"/>
    </row>
    <row r="11" spans="1:9" ht="24" customHeight="1" thickTop="1">
      <c r="A11" s="201" t="s">
        <v>124</v>
      </c>
      <c r="B11" s="459" t="s">
        <v>125</v>
      </c>
      <c r="C11" s="459"/>
      <c r="D11" s="459"/>
      <c r="E11" s="459"/>
      <c r="F11" s="460"/>
      <c r="G11" s="460"/>
      <c r="H11" s="461">
        <v>41743376</v>
      </c>
      <c r="I11" s="462"/>
    </row>
    <row r="12" spans="1:9" ht="23.25" customHeight="1">
      <c r="A12" s="201" t="s">
        <v>126</v>
      </c>
      <c r="B12" s="459" t="s">
        <v>127</v>
      </c>
      <c r="C12" s="459"/>
      <c r="D12" s="459"/>
      <c r="E12" s="459"/>
      <c r="F12" s="460"/>
      <c r="G12" s="460"/>
      <c r="H12" s="461">
        <v>42781532</v>
      </c>
      <c r="I12" s="462"/>
    </row>
    <row r="13" spans="1:9" ht="21.75" customHeight="1">
      <c r="A13" s="201" t="s">
        <v>128</v>
      </c>
      <c r="B13" s="459" t="s">
        <v>129</v>
      </c>
      <c r="C13" s="459"/>
      <c r="D13" s="459"/>
      <c r="E13" s="459"/>
      <c r="F13" s="460"/>
      <c r="G13" s="460"/>
      <c r="H13" s="469">
        <f>H11-H12</f>
        <v>-1038156</v>
      </c>
      <c r="I13" s="470"/>
    </row>
    <row r="14" spans="1:9" ht="18" customHeight="1">
      <c r="A14" s="201"/>
      <c r="B14" s="459" t="s">
        <v>130</v>
      </c>
      <c r="C14" s="459"/>
      <c r="D14" s="459"/>
      <c r="E14" s="459"/>
      <c r="F14" s="460"/>
      <c r="G14" s="460"/>
      <c r="H14" s="461"/>
      <c r="I14" s="462"/>
    </row>
    <row r="15" spans="1:9" ht="18" customHeight="1">
      <c r="A15" s="201"/>
      <c r="B15" s="459" t="s">
        <v>131</v>
      </c>
      <c r="C15" s="459"/>
      <c r="D15" s="459"/>
      <c r="E15" s="459"/>
      <c r="F15" s="460"/>
      <c r="G15" s="460"/>
      <c r="H15" s="461"/>
      <c r="I15" s="462"/>
    </row>
    <row r="16" spans="1:9" ht="23.25" customHeight="1">
      <c r="A16" s="202" t="s">
        <v>132</v>
      </c>
      <c r="B16" s="439" t="s">
        <v>133</v>
      </c>
      <c r="C16" s="440"/>
      <c r="D16" s="440"/>
      <c r="E16" s="441"/>
      <c r="F16" s="442"/>
      <c r="G16" s="443"/>
      <c r="H16" s="444">
        <f>H17-H24</f>
        <v>1038156</v>
      </c>
      <c r="I16" s="445"/>
    </row>
    <row r="17" spans="1:9" ht="23.25" customHeight="1">
      <c r="A17" s="202" t="s">
        <v>134</v>
      </c>
      <c r="B17" s="468" t="s">
        <v>135</v>
      </c>
      <c r="C17" s="468"/>
      <c r="D17" s="468"/>
      <c r="E17" s="468"/>
      <c r="F17" s="460"/>
      <c r="G17" s="460"/>
      <c r="H17" s="469">
        <f>SUM(H18:I23)</f>
        <v>2248500</v>
      </c>
      <c r="I17" s="470"/>
    </row>
    <row r="18" spans="1:9" ht="18" customHeight="1">
      <c r="A18" s="201" t="s">
        <v>124</v>
      </c>
      <c r="B18" s="459" t="s">
        <v>136</v>
      </c>
      <c r="C18" s="459"/>
      <c r="D18" s="459"/>
      <c r="E18" s="459"/>
      <c r="F18" s="460"/>
      <c r="G18" s="460"/>
      <c r="H18" s="461"/>
      <c r="I18" s="462"/>
    </row>
    <row r="19" spans="1:9" ht="18" customHeight="1">
      <c r="A19" s="201" t="s">
        <v>126</v>
      </c>
      <c r="B19" s="459" t="s">
        <v>137</v>
      </c>
      <c r="C19" s="459"/>
      <c r="D19" s="459"/>
      <c r="E19" s="459"/>
      <c r="F19" s="460" t="s">
        <v>138</v>
      </c>
      <c r="G19" s="460"/>
      <c r="H19" s="461">
        <v>1569139</v>
      </c>
      <c r="I19" s="462"/>
    </row>
    <row r="20" spans="1:9" ht="18.75" customHeight="1">
      <c r="A20" s="201" t="s">
        <v>128</v>
      </c>
      <c r="B20" s="459" t="s">
        <v>139</v>
      </c>
      <c r="C20" s="459"/>
      <c r="D20" s="459"/>
      <c r="E20" s="459"/>
      <c r="F20" s="460" t="s">
        <v>138</v>
      </c>
      <c r="G20" s="460"/>
      <c r="H20" s="461">
        <v>300000</v>
      </c>
      <c r="I20" s="462"/>
    </row>
    <row r="21" spans="1:9" ht="18" customHeight="1">
      <c r="A21" s="201" t="s">
        <v>132</v>
      </c>
      <c r="B21" s="459" t="s">
        <v>140</v>
      </c>
      <c r="C21" s="459"/>
      <c r="D21" s="459"/>
      <c r="E21" s="459"/>
      <c r="F21" s="460"/>
      <c r="G21" s="460"/>
      <c r="H21" s="461"/>
      <c r="I21" s="462"/>
    </row>
    <row r="22" spans="1:9" ht="17.25" customHeight="1">
      <c r="A22" s="201" t="s">
        <v>141</v>
      </c>
      <c r="B22" s="459" t="s">
        <v>142</v>
      </c>
      <c r="C22" s="459"/>
      <c r="D22" s="459"/>
      <c r="E22" s="459"/>
      <c r="F22" s="460"/>
      <c r="G22" s="460"/>
      <c r="H22" s="461"/>
      <c r="I22" s="462"/>
    </row>
    <row r="23" spans="1:9" ht="25.5" customHeight="1">
      <c r="A23" s="201" t="s">
        <v>143</v>
      </c>
      <c r="B23" s="467" t="s">
        <v>144</v>
      </c>
      <c r="C23" s="467"/>
      <c r="D23" s="467"/>
      <c r="E23" s="467"/>
      <c r="F23" s="460" t="s">
        <v>145</v>
      </c>
      <c r="G23" s="460"/>
      <c r="H23" s="461">
        <v>379361</v>
      </c>
      <c r="I23" s="462"/>
    </row>
    <row r="24" spans="1:9" ht="24" customHeight="1">
      <c r="A24" s="202" t="s">
        <v>146</v>
      </c>
      <c r="B24" s="468" t="s">
        <v>147</v>
      </c>
      <c r="C24" s="468"/>
      <c r="D24" s="468"/>
      <c r="E24" s="468"/>
      <c r="F24" s="460"/>
      <c r="G24" s="460"/>
      <c r="H24" s="469">
        <f>SUM(H25:I28)</f>
        <v>1210344</v>
      </c>
      <c r="I24" s="470"/>
    </row>
    <row r="25" spans="1:9" ht="17.25" customHeight="1">
      <c r="A25" s="201" t="s">
        <v>124</v>
      </c>
      <c r="B25" s="459" t="s">
        <v>148</v>
      </c>
      <c r="C25" s="459"/>
      <c r="D25" s="459"/>
      <c r="E25" s="459"/>
      <c r="F25" s="460"/>
      <c r="G25" s="460"/>
      <c r="H25" s="461"/>
      <c r="I25" s="462"/>
    </row>
    <row r="26" spans="1:9" ht="18" customHeight="1">
      <c r="A26" s="201" t="s">
        <v>126</v>
      </c>
      <c r="B26" s="459" t="s">
        <v>149</v>
      </c>
      <c r="C26" s="459"/>
      <c r="D26" s="459"/>
      <c r="E26" s="459"/>
      <c r="F26" s="460" t="s">
        <v>150</v>
      </c>
      <c r="G26" s="460"/>
      <c r="H26" s="461">
        <v>1039167</v>
      </c>
      <c r="I26" s="462"/>
    </row>
    <row r="27" spans="1:9" ht="18" customHeight="1">
      <c r="A27" s="201" t="s">
        <v>128</v>
      </c>
      <c r="B27" s="459" t="s">
        <v>151</v>
      </c>
      <c r="C27" s="459"/>
      <c r="D27" s="459"/>
      <c r="E27" s="459"/>
      <c r="F27" s="460" t="s">
        <v>150</v>
      </c>
      <c r="G27" s="460"/>
      <c r="H27" s="461">
        <v>171177</v>
      </c>
      <c r="I27" s="462"/>
    </row>
    <row r="28" spans="1:9" ht="20.25" customHeight="1" thickBot="1">
      <c r="A28" s="203" t="s">
        <v>152</v>
      </c>
      <c r="B28" s="463" t="s">
        <v>153</v>
      </c>
      <c r="C28" s="463"/>
      <c r="D28" s="463"/>
      <c r="E28" s="463"/>
      <c r="F28" s="464"/>
      <c r="G28" s="464"/>
      <c r="H28" s="465"/>
      <c r="I28" s="466"/>
    </row>
    <row r="29" spans="1:9" ht="13.5" thickTop="1">
      <c r="A29" s="199"/>
      <c r="B29" s="1"/>
      <c r="C29" s="1"/>
      <c r="D29" s="1"/>
      <c r="E29" s="1"/>
      <c r="F29" s="1"/>
      <c r="G29" s="1"/>
      <c r="H29" s="2"/>
      <c r="I29" s="1"/>
    </row>
    <row r="30" spans="1:9" ht="12.75">
      <c r="A30" s="199"/>
      <c r="B30" s="1"/>
      <c r="C30" s="1"/>
      <c r="D30" s="1"/>
      <c r="E30" s="1"/>
      <c r="F30" s="458"/>
      <c r="G30" s="458"/>
      <c r="H30" s="458"/>
      <c r="I30" s="458"/>
    </row>
    <row r="32" spans="1:9" ht="12.75">
      <c r="A32" s="199"/>
      <c r="B32" s="1"/>
      <c r="C32" s="1"/>
      <c r="D32" s="1"/>
      <c r="E32" s="1"/>
      <c r="F32" s="458"/>
      <c r="G32" s="458"/>
      <c r="H32" s="458"/>
      <c r="I32" s="458"/>
    </row>
  </sheetData>
  <mergeCells count="66">
    <mergeCell ref="G1:I1"/>
    <mergeCell ref="G2:I2"/>
    <mergeCell ref="G3:I3"/>
    <mergeCell ref="G4:I4"/>
    <mergeCell ref="A6:I6"/>
    <mergeCell ref="A7:I7"/>
    <mergeCell ref="A8:I8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F30:I30"/>
    <mergeCell ref="F32:I32"/>
    <mergeCell ref="B27:E27"/>
    <mergeCell ref="F27:G27"/>
    <mergeCell ref="H27:I27"/>
    <mergeCell ref="B28:E28"/>
    <mergeCell ref="F28:G28"/>
    <mergeCell ref="H28:I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2">
      <selection activeCell="G24" sqref="G24"/>
    </sheetView>
  </sheetViews>
  <sheetFormatPr defaultColWidth="9.00390625" defaultRowHeight="12.75"/>
  <cols>
    <col min="1" max="1" width="16.25390625" style="99" customWidth="1"/>
    <col min="2" max="2" width="10.625" style="99" customWidth="1"/>
    <col min="3" max="3" width="8.75390625" style="86" customWidth="1"/>
    <col min="4" max="4" width="9.75390625" style="86" customWidth="1"/>
    <col min="5" max="5" width="9.00390625" style="86" customWidth="1"/>
    <col min="6" max="6" width="8.375" style="75" customWidth="1"/>
    <col min="7" max="7" width="7.875" style="76" customWidth="1"/>
    <col min="8" max="9" width="8.25390625" style="114" customWidth="1"/>
    <col min="10" max="10" width="9.875" style="76" customWidth="1"/>
    <col min="11" max="11" width="19.25390625" style="62" hidden="1" customWidth="1"/>
    <col min="12" max="13" width="9.75390625" style="62" customWidth="1"/>
    <col min="14" max="14" width="9.875" style="62" customWidth="1"/>
    <col min="15" max="15" width="8.75390625" style="62" customWidth="1"/>
    <col min="16" max="16384" width="19.25390625" style="62" customWidth="1"/>
  </cols>
  <sheetData>
    <row r="1" spans="1:15" ht="9.75" hidden="1">
      <c r="A1" s="63"/>
      <c r="B1" s="63"/>
      <c r="C1" s="64"/>
      <c r="D1" s="64"/>
      <c r="E1" s="64"/>
      <c r="F1" s="65"/>
      <c r="G1" s="66"/>
      <c r="H1" s="67"/>
      <c r="I1" s="68"/>
      <c r="J1" s="69"/>
      <c r="K1" s="96"/>
      <c r="L1" s="121"/>
      <c r="M1" s="121"/>
      <c r="N1" s="121"/>
      <c r="O1" s="121"/>
    </row>
    <row r="2" spans="1:16" ht="9.75">
      <c r="A2" s="107"/>
      <c r="B2" s="107"/>
      <c r="C2" s="108"/>
      <c r="D2" s="108"/>
      <c r="E2" s="108"/>
      <c r="F2" s="109"/>
      <c r="G2" s="110"/>
      <c r="H2" s="111"/>
      <c r="I2" s="111"/>
      <c r="J2" s="110"/>
      <c r="K2" s="71"/>
      <c r="L2" s="433" t="s">
        <v>210</v>
      </c>
      <c r="M2" s="433"/>
      <c r="N2" s="433"/>
      <c r="O2" s="433"/>
      <c r="P2" s="61"/>
    </row>
    <row r="3" spans="1:16" ht="9.75">
      <c r="A3" s="107"/>
      <c r="B3" s="107"/>
      <c r="C3" s="108"/>
      <c r="D3" s="108"/>
      <c r="E3" s="108"/>
      <c r="F3" s="109"/>
      <c r="G3" s="110"/>
      <c r="H3" s="111"/>
      <c r="I3" s="111"/>
      <c r="J3" s="110"/>
      <c r="K3" s="71"/>
      <c r="L3" s="433" t="s">
        <v>325</v>
      </c>
      <c r="M3" s="433"/>
      <c r="N3" s="433"/>
      <c r="O3" s="433"/>
      <c r="P3" s="61"/>
    </row>
    <row r="4" spans="1:16" ht="9.75">
      <c r="A4" s="107"/>
      <c r="B4" s="107"/>
      <c r="C4" s="108"/>
      <c r="D4" s="108"/>
      <c r="E4" s="108"/>
      <c r="F4" s="109"/>
      <c r="G4" s="110"/>
      <c r="H4" s="111"/>
      <c r="I4" s="111"/>
      <c r="J4" s="110"/>
      <c r="K4" s="71"/>
      <c r="L4" s="433" t="s">
        <v>4</v>
      </c>
      <c r="M4" s="433"/>
      <c r="N4" s="433"/>
      <c r="O4" s="433"/>
      <c r="P4" s="61"/>
    </row>
    <row r="5" spans="1:16" ht="9.75">
      <c r="A5" s="107"/>
      <c r="B5" s="107"/>
      <c r="C5" s="108"/>
      <c r="D5" s="108"/>
      <c r="E5" s="108"/>
      <c r="F5" s="109"/>
      <c r="G5" s="110"/>
      <c r="H5" s="111"/>
      <c r="I5" s="111"/>
      <c r="J5" s="110"/>
      <c r="K5" s="71"/>
      <c r="L5" s="433" t="s">
        <v>326</v>
      </c>
      <c r="M5" s="433"/>
      <c r="N5" s="433"/>
      <c r="O5" s="433"/>
      <c r="P5" s="61"/>
    </row>
    <row r="6" spans="1:16" ht="12" customHeight="1" thickBot="1">
      <c r="A6" s="434" t="s">
        <v>58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61"/>
    </row>
    <row r="7" spans="1:16" s="73" customFormat="1" ht="20.25" customHeight="1" thickTop="1">
      <c r="A7" s="435" t="s">
        <v>59</v>
      </c>
      <c r="B7" s="435" t="s">
        <v>60</v>
      </c>
      <c r="C7" s="435" t="s">
        <v>61</v>
      </c>
      <c r="D7" s="435" t="s">
        <v>62</v>
      </c>
      <c r="E7" s="473" t="s">
        <v>63</v>
      </c>
      <c r="F7" s="474"/>
      <c r="G7" s="474"/>
      <c r="H7" s="474"/>
      <c r="I7" s="474"/>
      <c r="J7" s="474"/>
      <c r="K7" s="474"/>
      <c r="L7" s="474"/>
      <c r="M7" s="474"/>
      <c r="N7" s="474"/>
      <c r="O7" s="475"/>
      <c r="P7" s="72"/>
    </row>
    <row r="8" spans="1:16" s="76" customFormat="1" ht="12" customHeight="1">
      <c r="A8" s="471"/>
      <c r="B8" s="471"/>
      <c r="C8" s="471"/>
      <c r="D8" s="471"/>
      <c r="E8" s="476">
        <v>2005</v>
      </c>
      <c r="F8" s="477"/>
      <c r="G8" s="477"/>
      <c r="H8" s="477"/>
      <c r="I8" s="478"/>
      <c r="J8" s="479">
        <v>2006</v>
      </c>
      <c r="L8" s="482">
        <v>2007</v>
      </c>
      <c r="M8" s="482">
        <v>2008</v>
      </c>
      <c r="N8" s="482">
        <v>2009</v>
      </c>
      <c r="O8" s="485" t="s">
        <v>0</v>
      </c>
      <c r="P8" s="77"/>
    </row>
    <row r="9" spans="1:16" s="76" customFormat="1" ht="12" customHeight="1">
      <c r="A9" s="471"/>
      <c r="B9" s="471"/>
      <c r="C9" s="471"/>
      <c r="D9" s="471"/>
      <c r="E9" s="488" t="s">
        <v>14</v>
      </c>
      <c r="F9" s="490" t="s">
        <v>64</v>
      </c>
      <c r="G9" s="491"/>
      <c r="H9" s="491"/>
      <c r="I9" s="492"/>
      <c r="J9" s="480"/>
      <c r="L9" s="483"/>
      <c r="M9" s="483"/>
      <c r="N9" s="483"/>
      <c r="O9" s="486"/>
      <c r="P9" s="77"/>
    </row>
    <row r="10" spans="1:16" s="83" customFormat="1" ht="31.5" customHeight="1">
      <c r="A10" s="472"/>
      <c r="B10" s="472"/>
      <c r="C10" s="472"/>
      <c r="D10" s="472"/>
      <c r="E10" s="489"/>
      <c r="F10" s="80" t="s">
        <v>3</v>
      </c>
      <c r="G10" s="80" t="s">
        <v>65</v>
      </c>
      <c r="H10" s="81" t="s">
        <v>66</v>
      </c>
      <c r="I10" s="123" t="s">
        <v>67</v>
      </c>
      <c r="J10" s="481"/>
      <c r="L10" s="484"/>
      <c r="M10" s="484"/>
      <c r="N10" s="484"/>
      <c r="O10" s="487"/>
      <c r="P10" s="82"/>
    </row>
    <row r="11" spans="1:16" ht="9.75">
      <c r="A11" s="78">
        <v>1</v>
      </c>
      <c r="B11" s="78">
        <v>2</v>
      </c>
      <c r="C11" s="84">
        <v>3</v>
      </c>
      <c r="D11" s="75">
        <v>4</v>
      </c>
      <c r="E11" s="74">
        <v>5</v>
      </c>
      <c r="F11" s="124">
        <v>6</v>
      </c>
      <c r="G11" s="125">
        <v>7</v>
      </c>
      <c r="H11" s="126">
        <v>8</v>
      </c>
      <c r="I11" s="127">
        <v>9</v>
      </c>
      <c r="J11" s="125">
        <v>10</v>
      </c>
      <c r="K11" s="113"/>
      <c r="L11" s="113">
        <v>11</v>
      </c>
      <c r="M11" s="113">
        <v>12</v>
      </c>
      <c r="N11" s="113">
        <v>13</v>
      </c>
      <c r="O11" s="128">
        <v>14</v>
      </c>
      <c r="P11" s="61"/>
    </row>
    <row r="12" spans="1:16" ht="9.75">
      <c r="A12" s="78" t="s">
        <v>68</v>
      </c>
      <c r="B12" s="78"/>
      <c r="C12" s="84"/>
      <c r="D12" s="124">
        <f>SUM(D13:D20)-D17</f>
        <v>6109381</v>
      </c>
      <c r="E12" s="124">
        <f aca="true" t="shared" si="0" ref="E12:J12">SUM(E13:E20)</f>
        <v>1210344</v>
      </c>
      <c r="F12" s="124">
        <f t="shared" si="0"/>
        <v>224100</v>
      </c>
      <c r="G12" s="124">
        <f t="shared" si="0"/>
        <v>260730</v>
      </c>
      <c r="H12" s="124">
        <f t="shared" si="0"/>
        <v>372614</v>
      </c>
      <c r="I12" s="124">
        <f t="shared" si="0"/>
        <v>352900</v>
      </c>
      <c r="J12" s="124">
        <f t="shared" si="0"/>
        <v>1407425</v>
      </c>
      <c r="K12" s="124">
        <f>SUM(K13:K19)</f>
        <v>0</v>
      </c>
      <c r="L12" s="124">
        <f>SUM(L13:L20)</f>
        <v>1325486</v>
      </c>
      <c r="M12" s="124">
        <f>SUM(M13:M20)</f>
        <v>1014962</v>
      </c>
      <c r="N12" s="124">
        <f>SUM(N13:N20)</f>
        <v>715100</v>
      </c>
      <c r="O12" s="129">
        <f>SUM(O13:O20)</f>
        <v>1646408</v>
      </c>
      <c r="P12" s="61"/>
    </row>
    <row r="13" spans="1:16" ht="15.75" customHeight="1">
      <c r="A13" s="130" t="s">
        <v>69</v>
      </c>
      <c r="B13" s="79" t="s">
        <v>1</v>
      </c>
      <c r="C13" s="131" t="s">
        <v>70</v>
      </c>
      <c r="D13" s="132">
        <v>637800</v>
      </c>
      <c r="E13" s="132">
        <f aca="true" t="shared" si="1" ref="E13:E21">SUM(F13:I13)</f>
        <v>350400</v>
      </c>
      <c r="F13" s="133">
        <v>87600</v>
      </c>
      <c r="G13" s="134">
        <v>87600</v>
      </c>
      <c r="H13" s="135">
        <v>87600</v>
      </c>
      <c r="I13" s="136">
        <v>87600</v>
      </c>
      <c r="J13" s="135">
        <v>350400</v>
      </c>
      <c r="K13" s="137"/>
      <c r="L13" s="134">
        <v>287400</v>
      </c>
      <c r="M13" s="137"/>
      <c r="N13" s="137"/>
      <c r="O13" s="138"/>
      <c r="P13" s="61"/>
    </row>
    <row r="14" spans="1:16" ht="15.75" customHeight="1">
      <c r="A14" s="130" t="s">
        <v>71</v>
      </c>
      <c r="B14" s="79" t="s">
        <v>1</v>
      </c>
      <c r="C14" s="131" t="s">
        <v>72</v>
      </c>
      <c r="D14" s="132">
        <v>175700</v>
      </c>
      <c r="E14" s="132">
        <f t="shared" si="1"/>
        <v>301200</v>
      </c>
      <c r="F14" s="133">
        <v>75300</v>
      </c>
      <c r="G14" s="134">
        <v>75300</v>
      </c>
      <c r="H14" s="135">
        <v>75300</v>
      </c>
      <c r="I14" s="136">
        <v>75300</v>
      </c>
      <c r="J14" s="135">
        <v>175700</v>
      </c>
      <c r="K14" s="137"/>
      <c r="L14" s="137"/>
      <c r="M14" s="137"/>
      <c r="N14" s="137"/>
      <c r="O14" s="138"/>
      <c r="P14" s="61"/>
    </row>
    <row r="15" spans="1:16" ht="29.25">
      <c r="A15" s="130" t="s">
        <v>69</v>
      </c>
      <c r="B15" s="79" t="s">
        <v>73</v>
      </c>
      <c r="C15" s="131" t="s">
        <v>74</v>
      </c>
      <c r="D15" s="132">
        <v>734400</v>
      </c>
      <c r="E15" s="132">
        <f t="shared" si="1"/>
        <v>244800</v>
      </c>
      <c r="F15" s="133">
        <v>61200</v>
      </c>
      <c r="G15" s="134">
        <v>61200</v>
      </c>
      <c r="H15" s="135">
        <v>61200</v>
      </c>
      <c r="I15" s="136">
        <v>61200</v>
      </c>
      <c r="J15" s="135">
        <v>244800</v>
      </c>
      <c r="K15" s="137"/>
      <c r="L15" s="134">
        <v>244800</v>
      </c>
      <c r="M15" s="134">
        <v>244800</v>
      </c>
      <c r="N15" s="134"/>
      <c r="O15" s="138"/>
      <c r="P15" s="61"/>
    </row>
    <row r="16" spans="1:16" ht="32.25" customHeight="1">
      <c r="A16" s="153" t="s">
        <v>71</v>
      </c>
      <c r="B16" s="116" t="s">
        <v>73</v>
      </c>
      <c r="C16" s="154" t="s">
        <v>75</v>
      </c>
      <c r="D16" s="155">
        <v>2400400</v>
      </c>
      <c r="E16" s="155">
        <f t="shared" si="1"/>
        <v>142767</v>
      </c>
      <c r="F16" s="156"/>
      <c r="G16" s="157"/>
      <c r="H16" s="158">
        <v>36867</v>
      </c>
      <c r="I16" s="159">
        <v>105900</v>
      </c>
      <c r="J16" s="158">
        <v>423600</v>
      </c>
      <c r="K16" s="160"/>
      <c r="L16" s="157">
        <v>423600</v>
      </c>
      <c r="M16" s="157">
        <v>423600</v>
      </c>
      <c r="N16" s="157">
        <v>423600</v>
      </c>
      <c r="O16" s="161">
        <v>706000</v>
      </c>
      <c r="P16" s="61"/>
    </row>
    <row r="17" spans="1:16" ht="11.25" customHeight="1">
      <c r="A17" s="162" t="s">
        <v>37</v>
      </c>
      <c r="B17" s="122"/>
      <c r="C17" s="163">
        <v>2005</v>
      </c>
      <c r="D17" s="164">
        <v>249529</v>
      </c>
      <c r="E17" s="164"/>
      <c r="F17" s="165"/>
      <c r="G17" s="166"/>
      <c r="H17" s="167"/>
      <c r="I17" s="168"/>
      <c r="J17" s="167"/>
      <c r="K17" s="169"/>
      <c r="L17" s="166"/>
      <c r="M17" s="166"/>
      <c r="N17" s="166"/>
      <c r="O17" s="170"/>
      <c r="P17" s="61"/>
    </row>
    <row r="18" spans="1:16" ht="11.25" customHeight="1">
      <c r="A18" s="162" t="s">
        <v>203</v>
      </c>
      <c r="B18" s="122"/>
      <c r="C18" s="163">
        <v>2005</v>
      </c>
      <c r="D18" s="164">
        <v>1319610</v>
      </c>
      <c r="E18" s="164"/>
      <c r="F18" s="165"/>
      <c r="G18" s="166"/>
      <c r="H18" s="167"/>
      <c r="I18" s="168"/>
      <c r="J18" s="167">
        <v>64700</v>
      </c>
      <c r="K18" s="169"/>
      <c r="L18" s="166">
        <v>221500</v>
      </c>
      <c r="M18" s="166">
        <v>221500</v>
      </c>
      <c r="N18" s="166">
        <v>221500</v>
      </c>
      <c r="O18" s="170">
        <v>590410</v>
      </c>
      <c r="P18" s="61"/>
    </row>
    <row r="19" spans="1:16" ht="25.5" customHeight="1">
      <c r="A19" s="130" t="s">
        <v>76</v>
      </c>
      <c r="B19" s="79" t="s">
        <v>77</v>
      </c>
      <c r="C19" s="131" t="s">
        <v>87</v>
      </c>
      <c r="D19" s="132">
        <v>561471</v>
      </c>
      <c r="E19" s="132">
        <f t="shared" si="1"/>
        <v>151177</v>
      </c>
      <c r="F19" s="133"/>
      <c r="G19" s="134">
        <v>36630</v>
      </c>
      <c r="H19" s="135">
        <v>91647</v>
      </c>
      <c r="I19" s="136">
        <v>22900</v>
      </c>
      <c r="J19" s="135">
        <v>128225</v>
      </c>
      <c r="K19" s="137"/>
      <c r="L19" s="134">
        <v>128186</v>
      </c>
      <c r="M19" s="134">
        <v>105062</v>
      </c>
      <c r="N19" s="134">
        <v>50000</v>
      </c>
      <c r="O19" s="152">
        <v>149998</v>
      </c>
      <c r="P19" s="61"/>
    </row>
    <row r="20" spans="1:16" ht="25.5" customHeight="1">
      <c r="A20" s="130" t="s">
        <v>88</v>
      </c>
      <c r="B20" s="79" t="s">
        <v>77</v>
      </c>
      <c r="C20" s="131" t="s">
        <v>89</v>
      </c>
      <c r="D20" s="132">
        <v>280000</v>
      </c>
      <c r="E20" s="132">
        <v>20000</v>
      </c>
      <c r="F20" s="133"/>
      <c r="G20" s="134"/>
      <c r="H20" s="135">
        <v>20000</v>
      </c>
      <c r="I20" s="136"/>
      <c r="J20" s="135">
        <v>20000</v>
      </c>
      <c r="K20" s="137"/>
      <c r="L20" s="134">
        <v>20000</v>
      </c>
      <c r="M20" s="134">
        <v>20000</v>
      </c>
      <c r="N20" s="134">
        <v>20000</v>
      </c>
      <c r="O20" s="152">
        <v>200000</v>
      </c>
      <c r="P20" s="61"/>
    </row>
    <row r="21" spans="1:16" ht="20.25" customHeight="1">
      <c r="A21" s="99" t="s">
        <v>2</v>
      </c>
      <c r="D21" s="139">
        <f>SUM(J21+L21+M21+N21+O21)</f>
        <v>815798</v>
      </c>
      <c r="E21" s="139">
        <f t="shared" si="1"/>
        <v>343676</v>
      </c>
      <c r="F21" s="139">
        <v>90996</v>
      </c>
      <c r="G21" s="139">
        <v>88443</v>
      </c>
      <c r="H21" s="139">
        <v>85074</v>
      </c>
      <c r="I21" s="139">
        <v>79163</v>
      </c>
      <c r="J21" s="139">
        <v>312032</v>
      </c>
      <c r="K21" s="139" t="e">
        <f>SUM(#REF!)</f>
        <v>#REF!</v>
      </c>
      <c r="L21" s="139">
        <v>219456</v>
      </c>
      <c r="M21" s="139">
        <v>145313</v>
      </c>
      <c r="N21" s="139">
        <v>86818</v>
      </c>
      <c r="O21" s="140">
        <v>52179</v>
      </c>
      <c r="P21" s="61"/>
    </row>
    <row r="22" spans="1:16" ht="14.25" customHeight="1">
      <c r="A22" s="99" t="s">
        <v>79</v>
      </c>
      <c r="C22" s="75"/>
      <c r="D22" s="85"/>
      <c r="E22" s="100"/>
      <c r="F22" s="94"/>
      <c r="G22" s="94"/>
      <c r="H22" s="94"/>
      <c r="I22" s="101"/>
      <c r="J22" s="94"/>
      <c r="O22" s="87"/>
      <c r="P22" s="61"/>
    </row>
    <row r="23" spans="1:16" ht="16.5" customHeight="1">
      <c r="A23" s="115" t="s">
        <v>80</v>
      </c>
      <c r="B23" s="115"/>
      <c r="C23" s="88"/>
      <c r="D23" s="288">
        <v>1046194</v>
      </c>
      <c r="E23" s="95">
        <f>SUM(F23:I23)</f>
        <v>23098</v>
      </c>
      <c r="F23" s="89"/>
      <c r="G23" s="89"/>
      <c r="H23" s="89">
        <v>11549</v>
      </c>
      <c r="I23" s="141">
        <v>11549</v>
      </c>
      <c r="J23" s="89">
        <v>1046194</v>
      </c>
      <c r="K23" s="121"/>
      <c r="L23" s="121"/>
      <c r="M23" s="121"/>
      <c r="N23" s="121"/>
      <c r="O23" s="90"/>
      <c r="P23" s="61"/>
    </row>
    <row r="24" spans="1:16" ht="12.75" customHeight="1">
      <c r="A24" s="142" t="s">
        <v>78</v>
      </c>
      <c r="B24" s="142"/>
      <c r="C24" s="91"/>
      <c r="D24" s="289">
        <v>80000</v>
      </c>
      <c r="E24" s="97"/>
      <c r="F24" s="92"/>
      <c r="G24" s="92"/>
      <c r="H24" s="92"/>
      <c r="I24" s="143"/>
      <c r="J24" s="92">
        <v>80000</v>
      </c>
      <c r="K24" s="112"/>
      <c r="L24" s="112"/>
      <c r="M24" s="112"/>
      <c r="N24" s="112"/>
      <c r="O24" s="93"/>
      <c r="P24" s="61"/>
    </row>
    <row r="25" spans="1:16" ht="18" customHeight="1">
      <c r="A25" s="99" t="s">
        <v>81</v>
      </c>
      <c r="C25" s="75"/>
      <c r="D25" s="85"/>
      <c r="E25" s="100"/>
      <c r="F25" s="94"/>
      <c r="G25" s="94"/>
      <c r="H25" s="94"/>
      <c r="I25" s="101"/>
      <c r="J25" s="94"/>
      <c r="O25" s="87"/>
      <c r="P25" s="61"/>
    </row>
    <row r="26" spans="1:16" ht="15" customHeight="1">
      <c r="A26" s="99" t="s">
        <v>82</v>
      </c>
      <c r="C26" s="75"/>
      <c r="D26" s="100">
        <f>D23+D22+D12+D24</f>
        <v>7235575</v>
      </c>
      <c r="E26" s="100"/>
      <c r="F26" s="100"/>
      <c r="G26" s="100"/>
      <c r="H26" s="100"/>
      <c r="I26" s="100"/>
      <c r="J26" s="100">
        <f>D26-J12-J23-J24</f>
        <v>4701956</v>
      </c>
      <c r="K26" s="100">
        <f>E26-K12-K23</f>
        <v>0</v>
      </c>
      <c r="L26" s="100">
        <f>J26-L12-L23</f>
        <v>3376470</v>
      </c>
      <c r="M26" s="100">
        <f>L26-M12-M23</f>
        <v>2361508</v>
      </c>
      <c r="N26" s="100">
        <f>M26-N12</f>
        <v>1646408</v>
      </c>
      <c r="O26" s="102">
        <f>N26-O12</f>
        <v>0</v>
      </c>
      <c r="P26" s="61"/>
    </row>
    <row r="27" spans="1:16" ht="15" customHeight="1">
      <c r="A27" s="99" t="s">
        <v>83</v>
      </c>
      <c r="C27" s="75"/>
      <c r="D27" s="144">
        <f aca="true" t="shared" si="2" ref="D27:I27">D24+D21</f>
        <v>895798</v>
      </c>
      <c r="E27" s="144">
        <f t="shared" si="2"/>
        <v>343676</v>
      </c>
      <c r="F27" s="144">
        <f t="shared" si="2"/>
        <v>90996</v>
      </c>
      <c r="G27" s="144">
        <f t="shared" si="2"/>
        <v>88443</v>
      </c>
      <c r="H27" s="144">
        <f t="shared" si="2"/>
        <v>85074</v>
      </c>
      <c r="I27" s="144">
        <f t="shared" si="2"/>
        <v>79163</v>
      </c>
      <c r="J27" s="144">
        <v>312032</v>
      </c>
      <c r="K27" s="144" t="e">
        <f>K24+#REF!+K21</f>
        <v>#REF!</v>
      </c>
      <c r="L27" s="144">
        <v>219456</v>
      </c>
      <c r="M27" s="144">
        <v>145313</v>
      </c>
      <c r="N27" s="144">
        <v>86818</v>
      </c>
      <c r="O27" s="145">
        <v>53662</v>
      </c>
      <c r="P27" s="61"/>
    </row>
    <row r="28" spans="1:16" ht="15.75" customHeight="1">
      <c r="A28" s="99" t="s">
        <v>84</v>
      </c>
      <c r="C28" s="75"/>
      <c r="D28" s="144">
        <v>41743376</v>
      </c>
      <c r="E28" s="144"/>
      <c r="F28" s="144"/>
      <c r="G28" s="144"/>
      <c r="H28" s="144"/>
      <c r="I28" s="146"/>
      <c r="J28" s="144">
        <v>45260000</v>
      </c>
      <c r="K28" s="144"/>
      <c r="L28" s="144">
        <v>46618000</v>
      </c>
      <c r="M28" s="144">
        <v>48000000</v>
      </c>
      <c r="N28" s="144">
        <v>49400000</v>
      </c>
      <c r="O28" s="145"/>
      <c r="P28" s="61"/>
    </row>
    <row r="29" spans="1:16" ht="27.75" customHeight="1">
      <c r="A29" s="99" t="s">
        <v>85</v>
      </c>
      <c r="D29" s="147">
        <f>(E12+E23+E27)/D28*100</f>
        <v>3.7781275764566815</v>
      </c>
      <c r="E29" s="147"/>
      <c r="F29" s="147"/>
      <c r="G29" s="147"/>
      <c r="H29" s="147"/>
      <c r="I29" s="147"/>
      <c r="J29" s="147">
        <f>(J12+J23+J27)/J28*100</f>
        <v>6.110585505965532</v>
      </c>
      <c r="K29" s="147" t="e">
        <f>(K12+K23+K27)/K28*100</f>
        <v>#REF!</v>
      </c>
      <c r="L29" s="147">
        <f>(L12+L23+L27)/L28*100</f>
        <v>3.314046076622764</v>
      </c>
      <c r="M29" s="147">
        <f>(M12+M23+M27)/M28*100</f>
        <v>2.417239583333333</v>
      </c>
      <c r="N29" s="147">
        <f>(N12+N23+N27)/N28*100</f>
        <v>1.6233157894736843</v>
      </c>
      <c r="O29" s="148"/>
      <c r="P29" s="61"/>
    </row>
    <row r="30" spans="1:16" ht="30.75" customHeight="1" thickBot="1">
      <c r="A30" s="103" t="s">
        <v>86</v>
      </c>
      <c r="B30" s="103"/>
      <c r="C30" s="104"/>
      <c r="D30" s="149">
        <f>D26/D28*100</f>
        <v>17.333468668178632</v>
      </c>
      <c r="E30" s="149"/>
      <c r="F30" s="105"/>
      <c r="G30" s="105"/>
      <c r="H30" s="105"/>
      <c r="I30" s="105"/>
      <c r="J30" s="149">
        <f>J26/J28*100</f>
        <v>10.388767123287671</v>
      </c>
      <c r="K30" s="149" t="e">
        <f>K26/K28*100</f>
        <v>#DIV/0!</v>
      </c>
      <c r="L30" s="149">
        <f>L26/L28*100</f>
        <v>7.242846110944271</v>
      </c>
      <c r="M30" s="149">
        <f>M26/M28*100</f>
        <v>4.919808333333334</v>
      </c>
      <c r="N30" s="149">
        <f>N26/N28*100</f>
        <v>3.3328097165991903</v>
      </c>
      <c r="O30" s="150"/>
      <c r="P30" s="61"/>
    </row>
    <row r="31" spans="1:16" ht="25.5" customHeight="1" thickTop="1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61"/>
    </row>
    <row r="32" spans="1:15" ht="9.75">
      <c r="A32" s="107"/>
      <c r="B32" s="107"/>
      <c r="C32" s="108"/>
      <c r="D32" s="108"/>
      <c r="E32" s="108"/>
      <c r="F32" s="109"/>
      <c r="G32" s="110"/>
      <c r="H32" s="111"/>
      <c r="I32" s="111"/>
      <c r="J32" s="110"/>
      <c r="K32" s="151"/>
      <c r="L32" s="71"/>
      <c r="M32" s="71"/>
      <c r="N32" s="71"/>
      <c r="O32" s="71"/>
    </row>
    <row r="33" spans="1:15" ht="9.75">
      <c r="A33" s="107"/>
      <c r="B33" s="107"/>
      <c r="C33" s="108"/>
      <c r="D33" s="108"/>
      <c r="E33" s="108"/>
      <c r="F33" s="109"/>
      <c r="G33" s="432"/>
      <c r="H33" s="432"/>
      <c r="I33" s="432"/>
      <c r="J33" s="432"/>
      <c r="K33" s="70"/>
      <c r="L33" s="71"/>
      <c r="M33" s="71"/>
      <c r="N33" s="71"/>
      <c r="O33" s="71"/>
    </row>
    <row r="34" spans="1:15" ht="9.75">
      <c r="A34" s="107"/>
      <c r="B34" s="107"/>
      <c r="C34" s="108"/>
      <c r="D34" s="108"/>
      <c r="E34" s="108"/>
      <c r="F34" s="109"/>
      <c r="G34" s="110"/>
      <c r="H34" s="111"/>
      <c r="I34" s="111"/>
      <c r="J34" s="110"/>
      <c r="K34" s="70"/>
      <c r="L34" s="71"/>
      <c r="M34" s="71"/>
      <c r="N34" s="71"/>
      <c r="O34" s="71"/>
    </row>
    <row r="35" spans="1:15" ht="9.75">
      <c r="A35" s="107"/>
      <c r="B35" s="107"/>
      <c r="C35" s="108"/>
      <c r="D35" s="108"/>
      <c r="E35" s="108"/>
      <c r="F35" s="109"/>
      <c r="G35" s="110"/>
      <c r="H35" s="111"/>
      <c r="I35" s="111"/>
      <c r="J35" s="110"/>
      <c r="K35" s="70"/>
      <c r="L35" s="71"/>
      <c r="M35" s="71"/>
      <c r="N35" s="71"/>
      <c r="O35" s="71"/>
    </row>
    <row r="36" spans="1:15" ht="9.75">
      <c r="A36" s="107"/>
      <c r="B36" s="107"/>
      <c r="C36" s="108"/>
      <c r="D36" s="108"/>
      <c r="E36" s="108"/>
      <c r="F36" s="109"/>
      <c r="G36" s="110"/>
      <c r="H36" s="111"/>
      <c r="I36" s="111"/>
      <c r="J36" s="110"/>
      <c r="K36" s="70"/>
      <c r="L36" s="71"/>
      <c r="M36" s="71"/>
      <c r="N36" s="71"/>
      <c r="O36" s="71"/>
    </row>
    <row r="37" spans="1:15" ht="9.75">
      <c r="A37" s="107"/>
      <c r="B37" s="107"/>
      <c r="C37" s="108"/>
      <c r="D37" s="108"/>
      <c r="E37" s="108"/>
      <c r="F37" s="109"/>
      <c r="G37" s="110"/>
      <c r="H37" s="111"/>
      <c r="I37" s="111"/>
      <c r="J37" s="110"/>
      <c r="K37" s="70"/>
      <c r="L37" s="71"/>
      <c r="M37" s="71"/>
      <c r="N37" s="71"/>
      <c r="O37" s="71"/>
    </row>
    <row r="38" spans="1:26" ht="9.75">
      <c r="A38" s="107"/>
      <c r="B38" s="107"/>
      <c r="C38" s="108"/>
      <c r="D38" s="108"/>
      <c r="E38" s="108"/>
      <c r="F38" s="109"/>
      <c r="G38" s="110"/>
      <c r="H38" s="111"/>
      <c r="I38" s="111"/>
      <c r="J38" s="110"/>
      <c r="K38" s="106"/>
      <c r="L38" s="71"/>
      <c r="M38" s="71"/>
      <c r="N38" s="71"/>
      <c r="O38" s="7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:26" ht="9.75">
      <c r="A39" s="107"/>
      <c r="B39" s="107"/>
      <c r="C39" s="108"/>
      <c r="D39" s="108"/>
      <c r="E39" s="108"/>
      <c r="F39" s="109"/>
      <c r="G39" s="110"/>
      <c r="H39" s="111"/>
      <c r="I39" s="111"/>
      <c r="J39" s="110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9.75">
      <c r="A40" s="107"/>
      <c r="B40" s="107"/>
      <c r="C40" s="108"/>
      <c r="D40" s="108"/>
      <c r="E40" s="108"/>
      <c r="F40" s="109"/>
      <c r="G40" s="110"/>
      <c r="H40" s="111"/>
      <c r="I40" s="111"/>
      <c r="J40" s="110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9.75">
      <c r="A41" s="107"/>
      <c r="B41" s="107"/>
      <c r="C41" s="108"/>
      <c r="D41" s="108"/>
      <c r="E41" s="108"/>
      <c r="F41" s="109"/>
      <c r="G41" s="110"/>
      <c r="H41" s="111"/>
      <c r="I41" s="111"/>
      <c r="J41" s="110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9.75">
      <c r="A42" s="107"/>
      <c r="B42" s="107"/>
      <c r="C42" s="108"/>
      <c r="D42" s="108"/>
      <c r="E42" s="108"/>
      <c r="F42" s="109"/>
      <c r="G42" s="110"/>
      <c r="H42" s="111"/>
      <c r="I42" s="111"/>
      <c r="J42" s="110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9.75">
      <c r="A43" s="107"/>
      <c r="B43" s="107"/>
      <c r="C43" s="108"/>
      <c r="D43" s="108"/>
      <c r="E43" s="108"/>
      <c r="F43" s="109"/>
      <c r="G43" s="110"/>
      <c r="H43" s="111"/>
      <c r="I43" s="111"/>
      <c r="J43" s="110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9.75">
      <c r="A44" s="107"/>
      <c r="B44" s="107"/>
      <c r="C44" s="108"/>
      <c r="D44" s="108"/>
      <c r="E44" s="108"/>
      <c r="F44" s="109"/>
      <c r="G44" s="110"/>
      <c r="H44" s="111"/>
      <c r="I44" s="111"/>
      <c r="J44" s="110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9.75">
      <c r="A45" s="107"/>
      <c r="B45" s="107"/>
      <c r="C45" s="108"/>
      <c r="D45" s="108"/>
      <c r="E45" s="108"/>
      <c r="F45" s="109"/>
      <c r="G45" s="110"/>
      <c r="H45" s="111"/>
      <c r="I45" s="111"/>
      <c r="J45" s="110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9.75">
      <c r="A46" s="107"/>
      <c r="B46" s="107"/>
      <c r="C46" s="108"/>
      <c r="D46" s="108"/>
      <c r="E46" s="108"/>
      <c r="F46" s="109"/>
      <c r="G46" s="110"/>
      <c r="H46" s="111"/>
      <c r="I46" s="111"/>
      <c r="J46" s="110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9.75">
      <c r="A47" s="107"/>
      <c r="B47" s="107"/>
      <c r="C47" s="108"/>
      <c r="D47" s="108"/>
      <c r="E47" s="108"/>
      <c r="F47" s="109"/>
      <c r="G47" s="110"/>
      <c r="H47" s="111"/>
      <c r="I47" s="111"/>
      <c r="J47" s="110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9.75">
      <c r="A48" s="107"/>
      <c r="B48" s="107"/>
      <c r="C48" s="108"/>
      <c r="D48" s="108"/>
      <c r="E48" s="108"/>
      <c r="F48" s="109"/>
      <c r="G48" s="110"/>
      <c r="H48" s="111"/>
      <c r="I48" s="111"/>
      <c r="J48" s="110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9.75">
      <c r="A49" s="107"/>
      <c r="B49" s="107"/>
      <c r="C49" s="108"/>
      <c r="D49" s="108"/>
      <c r="E49" s="108"/>
      <c r="F49" s="109"/>
      <c r="G49" s="110"/>
      <c r="H49" s="111"/>
      <c r="I49" s="111"/>
      <c r="J49" s="110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9.75">
      <c r="A50" s="107"/>
      <c r="B50" s="107"/>
      <c r="C50" s="108"/>
      <c r="D50" s="108"/>
      <c r="E50" s="108"/>
      <c r="F50" s="109"/>
      <c r="G50" s="110"/>
      <c r="H50" s="111"/>
      <c r="I50" s="111"/>
      <c r="J50" s="110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9.75">
      <c r="A51" s="107"/>
      <c r="B51" s="107"/>
      <c r="C51" s="108"/>
      <c r="D51" s="108"/>
      <c r="E51" s="108"/>
      <c r="F51" s="109"/>
      <c r="G51" s="110"/>
      <c r="H51" s="111"/>
      <c r="I51" s="111"/>
      <c r="J51" s="110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9.75">
      <c r="A52" s="107"/>
      <c r="B52" s="107"/>
      <c r="C52" s="108"/>
      <c r="D52" s="108"/>
      <c r="E52" s="108"/>
      <c r="F52" s="109"/>
      <c r="G52" s="110"/>
      <c r="H52" s="111"/>
      <c r="I52" s="111"/>
      <c r="J52" s="110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9.75">
      <c r="A53" s="107"/>
      <c r="B53" s="107"/>
      <c r="C53" s="108"/>
      <c r="D53" s="108"/>
      <c r="E53" s="108"/>
      <c r="F53" s="109"/>
      <c r="G53" s="110"/>
      <c r="H53" s="111"/>
      <c r="I53" s="111"/>
      <c r="J53" s="11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9.75">
      <c r="A54" s="107"/>
      <c r="B54" s="107"/>
      <c r="C54" s="108"/>
      <c r="D54" s="108"/>
      <c r="E54" s="108"/>
      <c r="F54" s="109"/>
      <c r="G54" s="110"/>
      <c r="H54" s="111"/>
      <c r="I54" s="111"/>
      <c r="J54" s="11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9.75">
      <c r="A55" s="107"/>
      <c r="B55" s="107"/>
      <c r="C55" s="108"/>
      <c r="D55" s="108"/>
      <c r="E55" s="108"/>
      <c r="F55" s="109"/>
      <c r="G55" s="110"/>
      <c r="H55" s="111"/>
      <c r="I55" s="111"/>
      <c r="J55" s="110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9.75">
      <c r="A56" s="107"/>
      <c r="B56" s="107"/>
      <c r="C56" s="108"/>
      <c r="D56" s="108"/>
      <c r="E56" s="108"/>
      <c r="F56" s="109"/>
      <c r="G56" s="110"/>
      <c r="H56" s="111"/>
      <c r="I56" s="111"/>
      <c r="J56" s="110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9.75">
      <c r="A57" s="107"/>
      <c r="B57" s="107"/>
      <c r="C57" s="108"/>
      <c r="D57" s="108"/>
      <c r="E57" s="108"/>
      <c r="F57" s="109"/>
      <c r="G57" s="110"/>
      <c r="H57" s="111"/>
      <c r="I57" s="111"/>
      <c r="J57" s="110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9.75">
      <c r="A58" s="107"/>
      <c r="B58" s="107"/>
      <c r="C58" s="108"/>
      <c r="D58" s="108"/>
      <c r="E58" s="108"/>
      <c r="F58" s="109"/>
      <c r="G58" s="110"/>
      <c r="H58" s="111"/>
      <c r="I58" s="111"/>
      <c r="J58" s="110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9.75">
      <c r="A59" s="107"/>
      <c r="B59" s="107"/>
      <c r="C59" s="108"/>
      <c r="D59" s="108"/>
      <c r="E59" s="108"/>
      <c r="F59" s="109"/>
      <c r="G59" s="110"/>
      <c r="H59" s="111"/>
      <c r="I59" s="111"/>
      <c r="J59" s="110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9.75">
      <c r="A60" s="107"/>
      <c r="B60" s="107"/>
      <c r="C60" s="108"/>
      <c r="D60" s="108"/>
      <c r="E60" s="108"/>
      <c r="F60" s="109"/>
      <c r="G60" s="110"/>
      <c r="H60" s="111"/>
      <c r="I60" s="111"/>
      <c r="J60" s="11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9.75">
      <c r="A61" s="107"/>
      <c r="B61" s="107"/>
      <c r="C61" s="108"/>
      <c r="D61" s="108"/>
      <c r="E61" s="108"/>
      <c r="F61" s="109"/>
      <c r="G61" s="110"/>
      <c r="H61" s="111"/>
      <c r="I61" s="111"/>
      <c r="J61" s="110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9.75">
      <c r="A62" s="107"/>
      <c r="B62" s="107"/>
      <c r="C62" s="108"/>
      <c r="D62" s="108"/>
      <c r="E62" s="108"/>
      <c r="F62" s="109"/>
      <c r="G62" s="110"/>
      <c r="H62" s="111"/>
      <c r="I62" s="111"/>
      <c r="J62" s="110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9.75">
      <c r="A63" s="107"/>
      <c r="B63" s="107"/>
      <c r="C63" s="108"/>
      <c r="D63" s="108"/>
      <c r="E63" s="108"/>
      <c r="F63" s="109"/>
      <c r="G63" s="110"/>
      <c r="H63" s="111"/>
      <c r="I63" s="111"/>
      <c r="J63" s="110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9.75">
      <c r="A64" s="107"/>
      <c r="B64" s="107"/>
      <c r="C64" s="108"/>
      <c r="D64" s="108"/>
      <c r="E64" s="108"/>
      <c r="F64" s="109"/>
      <c r="G64" s="110"/>
      <c r="H64" s="111"/>
      <c r="I64" s="111"/>
      <c r="J64" s="110"/>
      <c r="K64" s="71"/>
      <c r="L64" s="71"/>
      <c r="M64" s="71"/>
      <c r="N64" s="71"/>
      <c r="O64" s="71"/>
      <c r="P64" s="98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16" ht="9.75">
      <c r="A65" s="107"/>
      <c r="B65" s="107"/>
      <c r="C65" s="108"/>
      <c r="D65" s="108"/>
      <c r="E65" s="108"/>
      <c r="F65" s="109"/>
      <c r="G65" s="110"/>
      <c r="H65" s="111"/>
      <c r="I65" s="111"/>
      <c r="J65" s="110"/>
      <c r="K65" s="71"/>
      <c r="L65" s="71"/>
      <c r="M65" s="71"/>
      <c r="N65" s="71"/>
      <c r="O65" s="71"/>
      <c r="P65" s="61"/>
    </row>
    <row r="66" spans="1:16" ht="9.75">
      <c r="A66" s="107"/>
      <c r="B66" s="107"/>
      <c r="C66" s="108"/>
      <c r="D66" s="108"/>
      <c r="E66" s="108"/>
      <c r="F66" s="109"/>
      <c r="G66" s="110"/>
      <c r="H66" s="111"/>
      <c r="I66" s="111"/>
      <c r="J66" s="110"/>
      <c r="K66" s="71"/>
      <c r="L66" s="71"/>
      <c r="M66" s="71"/>
      <c r="N66" s="71"/>
      <c r="O66" s="71"/>
      <c r="P66" s="61"/>
    </row>
    <row r="67" spans="1:16" ht="9.75">
      <c r="A67" s="107"/>
      <c r="B67" s="107"/>
      <c r="C67" s="108"/>
      <c r="D67" s="108"/>
      <c r="E67" s="108"/>
      <c r="F67" s="109"/>
      <c r="G67" s="110"/>
      <c r="H67" s="111"/>
      <c r="I67" s="111"/>
      <c r="J67" s="110"/>
      <c r="K67" s="71"/>
      <c r="L67" s="71"/>
      <c r="M67" s="71"/>
      <c r="N67" s="71"/>
      <c r="O67" s="71"/>
      <c r="P67" s="61"/>
    </row>
    <row r="68" spans="1:16" ht="9.75">
      <c r="A68" s="107"/>
      <c r="B68" s="107"/>
      <c r="C68" s="108"/>
      <c r="D68" s="108"/>
      <c r="E68" s="108"/>
      <c r="F68" s="109"/>
      <c r="G68" s="110"/>
      <c r="H68" s="111"/>
      <c r="I68" s="111"/>
      <c r="J68" s="110"/>
      <c r="K68" s="71"/>
      <c r="L68" s="71"/>
      <c r="M68" s="71"/>
      <c r="N68" s="71"/>
      <c r="O68" s="71"/>
      <c r="P68" s="61"/>
    </row>
    <row r="69" spans="1:16" ht="9.75">
      <c r="A69" s="107"/>
      <c r="B69" s="107"/>
      <c r="C69" s="108"/>
      <c r="D69" s="108"/>
      <c r="E69" s="108"/>
      <c r="F69" s="109"/>
      <c r="G69" s="110"/>
      <c r="H69" s="111"/>
      <c r="I69" s="111"/>
      <c r="J69" s="110"/>
      <c r="K69" s="71"/>
      <c r="L69" s="71"/>
      <c r="M69" s="71"/>
      <c r="N69" s="71"/>
      <c r="O69" s="71"/>
      <c r="P69" s="61"/>
    </row>
    <row r="70" spans="1:16" ht="9.75">
      <c r="A70" s="107"/>
      <c r="B70" s="107"/>
      <c r="C70" s="108"/>
      <c r="D70" s="108"/>
      <c r="E70" s="108"/>
      <c r="F70" s="109"/>
      <c r="G70" s="110"/>
      <c r="H70" s="111"/>
      <c r="I70" s="111"/>
      <c r="J70" s="110"/>
      <c r="K70" s="71"/>
      <c r="L70" s="71"/>
      <c r="M70" s="71"/>
      <c r="N70" s="71"/>
      <c r="O70" s="71"/>
      <c r="P70" s="61"/>
    </row>
    <row r="71" spans="1:16" ht="9.75">
      <c r="A71" s="107"/>
      <c r="B71" s="107"/>
      <c r="C71" s="108"/>
      <c r="D71" s="108"/>
      <c r="E71" s="108"/>
      <c r="F71" s="109"/>
      <c r="G71" s="110"/>
      <c r="H71" s="111"/>
      <c r="I71" s="111"/>
      <c r="J71" s="110"/>
      <c r="K71" s="71"/>
      <c r="L71" s="71"/>
      <c r="M71" s="71"/>
      <c r="N71" s="71"/>
      <c r="O71" s="71"/>
      <c r="P71" s="61"/>
    </row>
    <row r="72" spans="1:16" ht="9.75">
      <c r="A72" s="107"/>
      <c r="B72" s="107"/>
      <c r="C72" s="108"/>
      <c r="D72" s="108"/>
      <c r="E72" s="108"/>
      <c r="F72" s="109"/>
      <c r="G72" s="110"/>
      <c r="H72" s="111"/>
      <c r="I72" s="111"/>
      <c r="J72" s="110"/>
      <c r="K72" s="71"/>
      <c r="L72" s="71"/>
      <c r="M72" s="71"/>
      <c r="N72" s="71"/>
      <c r="O72" s="71"/>
      <c r="P72" s="61"/>
    </row>
    <row r="73" spans="1:16" ht="9.75">
      <c r="A73" s="107"/>
      <c r="B73" s="107"/>
      <c r="C73" s="108"/>
      <c r="D73" s="108"/>
      <c r="E73" s="108"/>
      <c r="F73" s="109"/>
      <c r="G73" s="110"/>
      <c r="H73" s="111"/>
      <c r="I73" s="111"/>
      <c r="J73" s="110"/>
      <c r="K73" s="71"/>
      <c r="L73" s="71"/>
      <c r="M73" s="71"/>
      <c r="N73" s="71"/>
      <c r="O73" s="71"/>
      <c r="P73" s="61"/>
    </row>
    <row r="74" spans="1:16" ht="9.75">
      <c r="A74" s="107"/>
      <c r="B74" s="107"/>
      <c r="C74" s="108"/>
      <c r="D74" s="108"/>
      <c r="E74" s="108"/>
      <c r="F74" s="109"/>
      <c r="G74" s="110"/>
      <c r="H74" s="111"/>
      <c r="I74" s="111"/>
      <c r="J74" s="110"/>
      <c r="K74" s="71"/>
      <c r="L74" s="71"/>
      <c r="M74" s="71"/>
      <c r="N74" s="71"/>
      <c r="O74" s="71"/>
      <c r="P74" s="61"/>
    </row>
    <row r="75" spans="1:16" ht="9.75">
      <c r="A75" s="107"/>
      <c r="B75" s="107"/>
      <c r="C75" s="108"/>
      <c r="D75" s="108"/>
      <c r="E75" s="108"/>
      <c r="F75" s="109"/>
      <c r="G75" s="110"/>
      <c r="H75" s="111"/>
      <c r="I75" s="111"/>
      <c r="J75" s="110"/>
      <c r="K75" s="71"/>
      <c r="L75" s="71"/>
      <c r="M75" s="71"/>
      <c r="N75" s="71"/>
      <c r="O75" s="71"/>
      <c r="P75" s="61"/>
    </row>
    <row r="76" spans="1:16" ht="9.75">
      <c r="A76" s="107"/>
      <c r="B76" s="107"/>
      <c r="C76" s="108"/>
      <c r="D76" s="108"/>
      <c r="E76" s="108"/>
      <c r="F76" s="109"/>
      <c r="G76" s="110"/>
      <c r="H76" s="111"/>
      <c r="I76" s="111"/>
      <c r="J76" s="110"/>
      <c r="K76" s="71"/>
      <c r="L76" s="71"/>
      <c r="M76" s="71"/>
      <c r="N76" s="71"/>
      <c r="O76" s="71"/>
      <c r="P76" s="61"/>
    </row>
    <row r="77" spans="1:16" ht="9.75">
      <c r="A77" s="107"/>
      <c r="B77" s="107"/>
      <c r="C77" s="108"/>
      <c r="D77" s="108"/>
      <c r="E77" s="108"/>
      <c r="F77" s="109"/>
      <c r="G77" s="110"/>
      <c r="H77" s="111"/>
      <c r="I77" s="111"/>
      <c r="J77" s="110"/>
      <c r="K77" s="71"/>
      <c r="L77" s="71"/>
      <c r="M77" s="71"/>
      <c r="N77" s="71"/>
      <c r="O77" s="71"/>
      <c r="P77" s="61"/>
    </row>
    <row r="78" spans="1:16" ht="9.75">
      <c r="A78" s="107"/>
      <c r="B78" s="107"/>
      <c r="C78" s="108"/>
      <c r="D78" s="108"/>
      <c r="E78" s="108"/>
      <c r="F78" s="109"/>
      <c r="G78" s="110"/>
      <c r="H78" s="111"/>
      <c r="I78" s="111"/>
      <c r="J78" s="110"/>
      <c r="K78" s="71"/>
      <c r="L78" s="71"/>
      <c r="M78" s="71"/>
      <c r="N78" s="71"/>
      <c r="O78" s="71"/>
      <c r="P78" s="61"/>
    </row>
    <row r="79" spans="1:16" ht="9.75">
      <c r="A79" s="107"/>
      <c r="B79" s="107"/>
      <c r="C79" s="108"/>
      <c r="D79" s="108"/>
      <c r="E79" s="108"/>
      <c r="F79" s="109"/>
      <c r="G79" s="110"/>
      <c r="H79" s="111"/>
      <c r="I79" s="111"/>
      <c r="J79" s="110"/>
      <c r="K79" s="71"/>
      <c r="L79" s="71"/>
      <c r="M79" s="71"/>
      <c r="N79" s="71"/>
      <c r="O79" s="71"/>
      <c r="P79" s="61"/>
    </row>
    <row r="80" spans="1:16" ht="9.75">
      <c r="A80" s="107"/>
      <c r="B80" s="107"/>
      <c r="C80" s="108"/>
      <c r="D80" s="108"/>
      <c r="E80" s="108"/>
      <c r="F80" s="109"/>
      <c r="G80" s="110"/>
      <c r="H80" s="111"/>
      <c r="I80" s="111"/>
      <c r="J80" s="110"/>
      <c r="K80" s="71"/>
      <c r="L80" s="71"/>
      <c r="M80" s="71"/>
      <c r="N80" s="71"/>
      <c r="O80" s="71"/>
      <c r="P80" s="61"/>
    </row>
    <row r="81" spans="1:16" ht="9.75">
      <c r="A81" s="107"/>
      <c r="B81" s="107"/>
      <c r="C81" s="108"/>
      <c r="D81" s="108"/>
      <c r="E81" s="108"/>
      <c r="F81" s="109"/>
      <c r="G81" s="110"/>
      <c r="H81" s="111"/>
      <c r="I81" s="111"/>
      <c r="J81" s="110"/>
      <c r="K81" s="71"/>
      <c r="L81" s="71"/>
      <c r="M81" s="71"/>
      <c r="N81" s="71"/>
      <c r="O81" s="71"/>
      <c r="P81" s="61"/>
    </row>
    <row r="82" spans="1:16" ht="9.75">
      <c r="A82" s="107"/>
      <c r="B82" s="107"/>
      <c r="C82" s="108"/>
      <c r="D82" s="108"/>
      <c r="E82" s="108"/>
      <c r="F82" s="109"/>
      <c r="G82" s="110"/>
      <c r="H82" s="111"/>
      <c r="I82" s="111"/>
      <c r="J82" s="110"/>
      <c r="K82" s="71"/>
      <c r="L82" s="71"/>
      <c r="M82" s="71"/>
      <c r="N82" s="71"/>
      <c r="O82" s="71"/>
      <c r="P82" s="61"/>
    </row>
    <row r="83" spans="1:16" ht="9.75">
      <c r="A83" s="107"/>
      <c r="B83" s="107"/>
      <c r="C83" s="108"/>
      <c r="D83" s="108"/>
      <c r="E83" s="108"/>
      <c r="F83" s="109"/>
      <c r="G83" s="110"/>
      <c r="H83" s="111"/>
      <c r="I83" s="111"/>
      <c r="J83" s="110"/>
      <c r="K83" s="71"/>
      <c r="L83" s="71"/>
      <c r="M83" s="71"/>
      <c r="N83" s="71"/>
      <c r="O83" s="71"/>
      <c r="P83" s="61"/>
    </row>
    <row r="84" spans="1:16" ht="9.75">
      <c r="A84" s="107"/>
      <c r="B84" s="107"/>
      <c r="C84" s="108"/>
      <c r="D84" s="108"/>
      <c r="E84" s="108"/>
      <c r="F84" s="109"/>
      <c r="G84" s="110"/>
      <c r="H84" s="111"/>
      <c r="I84" s="111"/>
      <c r="J84" s="110"/>
      <c r="K84" s="71"/>
      <c r="L84" s="71"/>
      <c r="M84" s="71"/>
      <c r="N84" s="71"/>
      <c r="O84" s="71"/>
      <c r="P84" s="61"/>
    </row>
    <row r="85" spans="1:16" ht="9.75">
      <c r="A85" s="107"/>
      <c r="B85" s="107"/>
      <c r="C85" s="108"/>
      <c r="D85" s="108"/>
      <c r="E85" s="108"/>
      <c r="F85" s="109"/>
      <c r="G85" s="110"/>
      <c r="H85" s="111"/>
      <c r="I85" s="111"/>
      <c r="J85" s="110"/>
      <c r="K85" s="71"/>
      <c r="L85" s="71"/>
      <c r="M85" s="71"/>
      <c r="N85" s="71"/>
      <c r="O85" s="71"/>
      <c r="P85" s="61"/>
    </row>
    <row r="86" spans="1:16" ht="9.75">
      <c r="A86" s="107"/>
      <c r="B86" s="107"/>
      <c r="C86" s="108"/>
      <c r="D86" s="108"/>
      <c r="E86" s="108"/>
      <c r="F86" s="109"/>
      <c r="G86" s="110"/>
      <c r="H86" s="111"/>
      <c r="I86" s="111"/>
      <c r="J86" s="110"/>
      <c r="K86" s="71"/>
      <c r="L86" s="71"/>
      <c r="M86" s="71"/>
      <c r="N86" s="71"/>
      <c r="O86" s="71"/>
      <c r="P86" s="61"/>
    </row>
    <row r="87" spans="1:16" ht="9.75">
      <c r="A87" s="107"/>
      <c r="B87" s="107"/>
      <c r="C87" s="108"/>
      <c r="D87" s="108"/>
      <c r="E87" s="108"/>
      <c r="F87" s="109"/>
      <c r="G87" s="110"/>
      <c r="H87" s="111"/>
      <c r="I87" s="111"/>
      <c r="J87" s="110"/>
      <c r="K87" s="71"/>
      <c r="L87" s="71"/>
      <c r="M87" s="71"/>
      <c r="N87" s="71"/>
      <c r="O87" s="71"/>
      <c r="P87" s="61"/>
    </row>
    <row r="88" spans="1:16" ht="9.75">
      <c r="A88" s="107"/>
      <c r="B88" s="107"/>
      <c r="C88" s="108"/>
      <c r="D88" s="108"/>
      <c r="E88" s="108"/>
      <c r="F88" s="109"/>
      <c r="G88" s="110"/>
      <c r="H88" s="111"/>
      <c r="I88" s="111"/>
      <c r="J88" s="110"/>
      <c r="K88" s="71"/>
      <c r="L88" s="71"/>
      <c r="M88" s="71"/>
      <c r="N88" s="71"/>
      <c r="O88" s="71"/>
      <c r="P88" s="61"/>
    </row>
    <row r="89" spans="1:16" ht="9.75">
      <c r="A89" s="107"/>
      <c r="B89" s="107"/>
      <c r="C89" s="108"/>
      <c r="D89" s="108"/>
      <c r="E89" s="108"/>
      <c r="F89" s="109"/>
      <c r="G89" s="110"/>
      <c r="H89" s="111"/>
      <c r="I89" s="111"/>
      <c r="J89" s="110"/>
      <c r="K89" s="71"/>
      <c r="L89" s="71"/>
      <c r="M89" s="71"/>
      <c r="N89" s="71"/>
      <c r="O89" s="71"/>
      <c r="P89" s="61"/>
    </row>
    <row r="90" spans="1:16" ht="9.75">
      <c r="A90" s="107"/>
      <c r="B90" s="107"/>
      <c r="C90" s="108"/>
      <c r="D90" s="108"/>
      <c r="E90" s="108"/>
      <c r="F90" s="109"/>
      <c r="G90" s="110"/>
      <c r="H90" s="111"/>
      <c r="I90" s="111"/>
      <c r="J90" s="110"/>
      <c r="K90" s="71"/>
      <c r="L90" s="71"/>
      <c r="M90" s="71"/>
      <c r="N90" s="71"/>
      <c r="O90" s="71"/>
      <c r="P90" s="61"/>
    </row>
    <row r="91" spans="1:16" ht="9.75">
      <c r="A91" s="107"/>
      <c r="B91" s="107"/>
      <c r="C91" s="108"/>
      <c r="D91" s="108"/>
      <c r="E91" s="108"/>
      <c r="F91" s="109"/>
      <c r="G91" s="110"/>
      <c r="H91" s="111"/>
      <c r="I91" s="111"/>
      <c r="J91" s="110"/>
      <c r="K91" s="71"/>
      <c r="L91" s="71"/>
      <c r="M91" s="71"/>
      <c r="N91" s="71"/>
      <c r="O91" s="71"/>
      <c r="P91" s="61"/>
    </row>
    <row r="92" spans="1:16" ht="9.75">
      <c r="A92" s="107"/>
      <c r="B92" s="107"/>
      <c r="C92" s="108"/>
      <c r="D92" s="108"/>
      <c r="E92" s="108"/>
      <c r="F92" s="109"/>
      <c r="G92" s="110"/>
      <c r="H92" s="111"/>
      <c r="I92" s="111"/>
      <c r="J92" s="110"/>
      <c r="K92" s="71"/>
      <c r="L92" s="71"/>
      <c r="M92" s="71"/>
      <c r="N92" s="71"/>
      <c r="O92" s="71"/>
      <c r="P92" s="61"/>
    </row>
    <row r="93" spans="1:16" ht="9.75">
      <c r="A93" s="107"/>
      <c r="B93" s="107"/>
      <c r="C93" s="108"/>
      <c r="D93" s="108"/>
      <c r="E93" s="108"/>
      <c r="F93" s="109"/>
      <c r="G93" s="110"/>
      <c r="H93" s="111"/>
      <c r="I93" s="111"/>
      <c r="J93" s="110"/>
      <c r="K93" s="71"/>
      <c r="L93" s="71"/>
      <c r="M93" s="71"/>
      <c r="N93" s="71"/>
      <c r="O93" s="71"/>
      <c r="P93" s="61"/>
    </row>
  </sheetData>
  <mergeCells count="20">
    <mergeCell ref="D7:D10"/>
    <mergeCell ref="E7:O7"/>
    <mergeCell ref="E8:I8"/>
    <mergeCell ref="J8:J10"/>
    <mergeCell ref="L8:L10"/>
    <mergeCell ref="M8:M10"/>
    <mergeCell ref="N8:N10"/>
    <mergeCell ref="O8:O10"/>
    <mergeCell ref="E9:E10"/>
    <mergeCell ref="F9:I9"/>
    <mergeCell ref="A31:O31"/>
    <mergeCell ref="G33:J33"/>
    <mergeCell ref="L2:O2"/>
    <mergeCell ref="L3:O3"/>
    <mergeCell ref="L4:O4"/>
    <mergeCell ref="L5:O5"/>
    <mergeCell ref="A6:O6"/>
    <mergeCell ref="A7:A10"/>
    <mergeCell ref="B7:B10"/>
    <mergeCell ref="C7:C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selection activeCell="K90" sqref="K90"/>
    </sheetView>
  </sheetViews>
  <sheetFormatPr defaultColWidth="9.00390625" defaultRowHeight="12.75"/>
  <cols>
    <col min="1" max="1" width="4.375" style="19" customWidth="1"/>
    <col min="2" max="2" width="5.625" style="35" customWidth="1"/>
    <col min="3" max="3" width="5.25390625" style="35" customWidth="1"/>
    <col min="4" max="4" width="36.875" style="19" customWidth="1"/>
    <col min="5" max="6" width="10.625" style="19" customWidth="1"/>
    <col min="7" max="7" width="10.375" style="19" customWidth="1"/>
    <col min="8" max="8" width="10.625" style="2" customWidth="1"/>
    <col min="9" max="16384" width="9.125" style="1" customWidth="1"/>
  </cols>
  <sheetData>
    <row r="1" spans="1:8" ht="12.75" customHeight="1">
      <c r="A1" s="17"/>
      <c r="B1" s="18"/>
      <c r="C1" s="18"/>
      <c r="E1" s="519" t="s">
        <v>279</v>
      </c>
      <c r="F1" s="519"/>
      <c r="G1" s="519"/>
      <c r="H1" s="519"/>
    </row>
    <row r="2" spans="1:8" ht="12.75" customHeight="1">
      <c r="A2" s="17"/>
      <c r="B2" s="18"/>
      <c r="C2" s="18"/>
      <c r="D2" s="17"/>
      <c r="E2" s="519" t="s">
        <v>325</v>
      </c>
      <c r="F2" s="519"/>
      <c r="G2" s="519"/>
      <c r="H2" s="519"/>
    </row>
    <row r="3" spans="1:8" ht="12.75" customHeight="1">
      <c r="A3" s="17"/>
      <c r="B3" s="18"/>
      <c r="C3" s="18"/>
      <c r="D3" s="20"/>
      <c r="E3" s="519" t="s">
        <v>4</v>
      </c>
      <c r="F3" s="519"/>
      <c r="G3" s="519"/>
      <c r="H3" s="519"/>
    </row>
    <row r="4" spans="1:8" ht="12.75" customHeight="1">
      <c r="A4" s="17"/>
      <c r="B4" s="18"/>
      <c r="C4" s="18"/>
      <c r="E4" s="519" t="s">
        <v>326</v>
      </c>
      <c r="F4" s="519"/>
      <c r="G4" s="519"/>
      <c r="H4" s="519"/>
    </row>
    <row r="5" spans="1:7" ht="11.25" customHeight="1">
      <c r="A5" s="17"/>
      <c r="B5" s="18"/>
      <c r="C5" s="18"/>
      <c r="E5" s="21"/>
      <c r="F5" s="21"/>
      <c r="G5" s="21"/>
    </row>
    <row r="6" spans="1:8" ht="15" customHeight="1" thickBot="1">
      <c r="A6" s="520" t="s">
        <v>5</v>
      </c>
      <c r="B6" s="520"/>
      <c r="C6" s="520"/>
      <c r="D6" s="520"/>
      <c r="E6" s="520"/>
      <c r="F6" s="520"/>
      <c r="G6" s="520"/>
      <c r="H6" s="520"/>
    </row>
    <row r="7" spans="1:8" ht="12.75" customHeight="1" thickTop="1">
      <c r="A7" s="22" t="s">
        <v>6</v>
      </c>
      <c r="B7" s="3" t="s">
        <v>7</v>
      </c>
      <c r="C7" s="3" t="s">
        <v>8</v>
      </c>
      <c r="D7" s="23" t="s">
        <v>9</v>
      </c>
      <c r="E7" s="521" t="s">
        <v>10</v>
      </c>
      <c r="F7" s="524"/>
      <c r="G7" s="521" t="s">
        <v>11</v>
      </c>
      <c r="H7" s="522"/>
    </row>
    <row r="8" spans="1:8" ht="11.25">
      <c r="A8" s="50"/>
      <c r="B8" s="6"/>
      <c r="C8" s="6"/>
      <c r="D8" s="44"/>
      <c r="E8" s="58" t="s">
        <v>12</v>
      </c>
      <c r="F8" s="58" t="s">
        <v>17</v>
      </c>
      <c r="G8" s="59" t="s">
        <v>12</v>
      </c>
      <c r="H8" s="60" t="s">
        <v>17</v>
      </c>
    </row>
    <row r="9" spans="1:8" ht="18" customHeight="1">
      <c r="A9" s="24" t="s">
        <v>225</v>
      </c>
      <c r="B9" s="9"/>
      <c r="C9" s="5"/>
      <c r="D9" s="42" t="s">
        <v>226</v>
      </c>
      <c r="E9" s="25">
        <f>SUM(E10)</f>
        <v>0</v>
      </c>
      <c r="F9" s="25"/>
      <c r="G9" s="25">
        <f>SUM(G10)</f>
        <v>50000</v>
      </c>
      <c r="H9" s="26">
        <f>SUM(H10)</f>
        <v>0</v>
      </c>
    </row>
    <row r="10" spans="1:8" ht="18" customHeight="1">
      <c r="A10" s="27"/>
      <c r="B10" s="7" t="s">
        <v>227</v>
      </c>
      <c r="C10" s="11"/>
      <c r="D10" s="43" t="s">
        <v>228</v>
      </c>
      <c r="E10" s="38">
        <f>SUM(E11:E11)</f>
        <v>0</v>
      </c>
      <c r="F10" s="38"/>
      <c r="G10" s="38">
        <f>SUM(G11:G11)</f>
        <v>50000</v>
      </c>
      <c r="H10" s="39">
        <f>SUM(H11:H11)</f>
        <v>0</v>
      </c>
    </row>
    <row r="11" spans="1:8" ht="24.75" customHeight="1">
      <c r="A11" s="27"/>
      <c r="B11" s="40"/>
      <c r="C11" s="8" t="s">
        <v>229</v>
      </c>
      <c r="D11" s="13" t="s">
        <v>230</v>
      </c>
      <c r="E11" s="29"/>
      <c r="F11" s="28"/>
      <c r="G11" s="28">
        <v>50000</v>
      </c>
      <c r="H11" s="57"/>
    </row>
    <row r="12" spans="1:8" ht="15.75" customHeight="1">
      <c r="A12" s="385" t="s">
        <v>291</v>
      </c>
      <c r="B12" s="386"/>
      <c r="C12" s="378"/>
      <c r="D12" s="379" t="s">
        <v>16</v>
      </c>
      <c r="E12" s="380">
        <f>SUM(E13)</f>
        <v>88197</v>
      </c>
      <c r="F12" s="380">
        <f>SUM(F13)</f>
        <v>40000</v>
      </c>
      <c r="G12" s="380">
        <f>SUM(G13)</f>
        <v>112500</v>
      </c>
      <c r="H12" s="426">
        <f>SUM(H13)</f>
        <v>0</v>
      </c>
    </row>
    <row r="13" spans="1:8" ht="16.5" customHeight="1">
      <c r="A13" s="27"/>
      <c r="B13" s="40" t="s">
        <v>292</v>
      </c>
      <c r="C13" s="8"/>
      <c r="D13" s="43" t="s">
        <v>293</v>
      </c>
      <c r="E13" s="387">
        <f>SUM(E14:E16)</f>
        <v>88197</v>
      </c>
      <c r="F13" s="387">
        <f>SUM(F14:F16)</f>
        <v>40000</v>
      </c>
      <c r="G13" s="38">
        <f>SUM(G14:G16)</f>
        <v>112500</v>
      </c>
      <c r="H13" s="382">
        <f>SUM(H14:H16)</f>
        <v>0</v>
      </c>
    </row>
    <row r="14" spans="1:8" ht="16.5" customHeight="1">
      <c r="A14" s="27"/>
      <c r="B14" s="40"/>
      <c r="C14" s="8" t="s">
        <v>253</v>
      </c>
      <c r="D14" s="13" t="s">
        <v>36</v>
      </c>
      <c r="E14" s="29"/>
      <c r="F14" s="28"/>
      <c r="G14" s="28">
        <v>112500</v>
      </c>
      <c r="H14" s="57"/>
    </row>
    <row r="15" spans="1:8" ht="24" customHeight="1">
      <c r="A15" s="27"/>
      <c r="B15" s="40"/>
      <c r="C15" s="8" t="s">
        <v>321</v>
      </c>
      <c r="D15" s="13" t="s">
        <v>322</v>
      </c>
      <c r="E15" s="29"/>
      <c r="F15" s="28">
        <v>40000</v>
      </c>
      <c r="G15" s="28"/>
      <c r="H15" s="57"/>
    </row>
    <row r="16" spans="1:8" ht="33.75" customHeight="1">
      <c r="A16" s="27"/>
      <c r="B16" s="40"/>
      <c r="C16" s="8" t="s">
        <v>44</v>
      </c>
      <c r="D16" s="13" t="s">
        <v>247</v>
      </c>
      <c r="E16" s="29">
        <v>88197</v>
      </c>
      <c r="F16" s="28"/>
      <c r="G16" s="28"/>
      <c r="H16" s="57"/>
    </row>
    <row r="17" spans="1:8" ht="17.25" customHeight="1">
      <c r="A17" s="385" t="s">
        <v>281</v>
      </c>
      <c r="B17" s="386"/>
      <c r="C17" s="378"/>
      <c r="D17" s="379" t="s">
        <v>32</v>
      </c>
      <c r="E17" s="380">
        <f>SUM(E18)</f>
        <v>0</v>
      </c>
      <c r="F17" s="380"/>
      <c r="G17" s="380">
        <f>SUM(G18)</f>
        <v>690</v>
      </c>
      <c r="H17" s="381">
        <f>SUM(H18)</f>
        <v>690</v>
      </c>
    </row>
    <row r="18" spans="1:8" ht="15.75" customHeight="1">
      <c r="A18" s="27"/>
      <c r="B18" s="7" t="s">
        <v>282</v>
      </c>
      <c r="C18" s="8"/>
      <c r="D18" s="43" t="s">
        <v>285</v>
      </c>
      <c r="E18" s="29">
        <f>SUM(E19:E20)</f>
        <v>0</v>
      </c>
      <c r="F18" s="29"/>
      <c r="G18" s="38">
        <f>SUM(G19:G20)</f>
        <v>690</v>
      </c>
      <c r="H18" s="382">
        <f>SUM(H19:H20)</f>
        <v>690</v>
      </c>
    </row>
    <row r="19" spans="1:8" ht="16.5" customHeight="1">
      <c r="A19" s="27"/>
      <c r="B19" s="40"/>
      <c r="C19" s="8" t="s">
        <v>232</v>
      </c>
      <c r="D19" s="13" t="s">
        <v>233</v>
      </c>
      <c r="E19" s="29"/>
      <c r="F19" s="28"/>
      <c r="G19" s="28"/>
      <c r="H19" s="57">
        <v>690</v>
      </c>
    </row>
    <row r="20" spans="1:8" ht="15.75" customHeight="1">
      <c r="A20" s="27"/>
      <c r="B20" s="40"/>
      <c r="C20" s="8" t="s">
        <v>283</v>
      </c>
      <c r="D20" s="13" t="s">
        <v>284</v>
      </c>
      <c r="E20" s="29"/>
      <c r="F20" s="28"/>
      <c r="G20" s="28">
        <v>690</v>
      </c>
      <c r="H20" s="57"/>
    </row>
    <row r="21" spans="1:8" ht="18" customHeight="1">
      <c r="A21" s="24" t="s">
        <v>155</v>
      </c>
      <c r="B21" s="9"/>
      <c r="C21" s="5"/>
      <c r="D21" s="42" t="s">
        <v>33</v>
      </c>
      <c r="E21" s="25">
        <f>SUM(E22)</f>
        <v>413908</v>
      </c>
      <c r="F21" s="25"/>
      <c r="G21" s="25">
        <f>SUM(G22)</f>
        <v>393573</v>
      </c>
      <c r="H21" s="357">
        <f>SUM(H22)</f>
        <v>8879</v>
      </c>
    </row>
    <row r="22" spans="1:8" ht="15.75" customHeight="1">
      <c r="A22" s="27"/>
      <c r="B22" s="7" t="s">
        <v>156</v>
      </c>
      <c r="C22" s="11"/>
      <c r="D22" s="43" t="s">
        <v>34</v>
      </c>
      <c r="E22" s="38">
        <f>SUM(E23:E32)</f>
        <v>413908</v>
      </c>
      <c r="F22" s="38"/>
      <c r="G22" s="38">
        <f>SUM(G23:G32)</f>
        <v>393573</v>
      </c>
      <c r="H22" s="358">
        <f>SUM(H23:H32)</f>
        <v>8879</v>
      </c>
    </row>
    <row r="23" spans="1:8" ht="15.75" customHeight="1">
      <c r="A23" s="27"/>
      <c r="B23" s="40"/>
      <c r="C23" s="8" t="s">
        <v>264</v>
      </c>
      <c r="D23" s="13" t="s">
        <v>265</v>
      </c>
      <c r="E23" s="29">
        <v>310406</v>
      </c>
      <c r="F23" s="28"/>
      <c r="G23" s="28"/>
      <c r="H23" s="45"/>
    </row>
    <row r="24" spans="1:8" ht="15.75" customHeight="1">
      <c r="A24" s="27"/>
      <c r="B24" s="40"/>
      <c r="C24" s="8" t="s">
        <v>266</v>
      </c>
      <c r="D24" s="13" t="s">
        <v>267</v>
      </c>
      <c r="E24" s="29">
        <v>103502</v>
      </c>
      <c r="F24" s="28"/>
      <c r="G24" s="28"/>
      <c r="H24" s="45"/>
    </row>
    <row r="25" spans="1:8" ht="15" customHeight="1">
      <c r="A25" s="27"/>
      <c r="B25" s="4"/>
      <c r="C25" s="8" t="s">
        <v>254</v>
      </c>
      <c r="D25" s="13" t="s">
        <v>255</v>
      </c>
      <c r="E25" s="29"/>
      <c r="F25" s="28"/>
      <c r="G25" s="28">
        <v>134900</v>
      </c>
      <c r="H25" s="45"/>
    </row>
    <row r="26" spans="1:8" ht="15" customHeight="1">
      <c r="A26" s="27"/>
      <c r="B26" s="4"/>
      <c r="C26" s="8" t="s">
        <v>259</v>
      </c>
      <c r="D26" s="13" t="s">
        <v>257</v>
      </c>
      <c r="E26" s="29"/>
      <c r="F26" s="28"/>
      <c r="G26" s="28">
        <v>27292</v>
      </c>
      <c r="H26" s="45"/>
    </row>
    <row r="27" spans="1:8" ht="15" customHeight="1">
      <c r="A27" s="27"/>
      <c r="B27" s="4"/>
      <c r="C27" s="8" t="s">
        <v>256</v>
      </c>
      <c r="D27" s="13" t="s">
        <v>258</v>
      </c>
      <c r="E27" s="29"/>
      <c r="F27" s="28"/>
      <c r="G27" s="28">
        <v>3881</v>
      </c>
      <c r="H27" s="45"/>
    </row>
    <row r="28" spans="1:8" ht="15" customHeight="1">
      <c r="A28" s="27"/>
      <c r="B28" s="4"/>
      <c r="C28" s="8" t="s">
        <v>261</v>
      </c>
      <c r="D28" s="13" t="s">
        <v>262</v>
      </c>
      <c r="E28" s="29"/>
      <c r="F28" s="28"/>
      <c r="G28" s="28">
        <v>23500</v>
      </c>
      <c r="H28" s="45"/>
    </row>
    <row r="29" spans="1:8" ht="15" customHeight="1">
      <c r="A29" s="27"/>
      <c r="B29" s="4"/>
      <c r="C29" s="8" t="s">
        <v>271</v>
      </c>
      <c r="D29" s="13" t="s">
        <v>272</v>
      </c>
      <c r="E29" s="29"/>
      <c r="F29" s="28"/>
      <c r="G29" s="28">
        <v>200000</v>
      </c>
      <c r="H29" s="45"/>
    </row>
    <row r="30" spans="1:8" ht="15" customHeight="1">
      <c r="A30" s="27"/>
      <c r="B30" s="4"/>
      <c r="C30" s="8" t="s">
        <v>268</v>
      </c>
      <c r="D30" s="13" t="s">
        <v>263</v>
      </c>
      <c r="E30" s="29"/>
      <c r="F30" s="28"/>
      <c r="G30" s="28">
        <v>2000</v>
      </c>
      <c r="H30" s="45"/>
    </row>
    <row r="31" spans="1:8" ht="15" customHeight="1">
      <c r="A31" s="27"/>
      <c r="B31" s="4"/>
      <c r="C31" s="8" t="s">
        <v>269</v>
      </c>
      <c r="D31" s="13" t="s">
        <v>270</v>
      </c>
      <c r="E31" s="29"/>
      <c r="F31" s="28"/>
      <c r="G31" s="28">
        <v>2000</v>
      </c>
      <c r="H31" s="45"/>
    </row>
    <row r="32" spans="1:8" ht="14.25" customHeight="1">
      <c r="A32" s="27"/>
      <c r="B32" s="4"/>
      <c r="C32" s="8" t="s">
        <v>232</v>
      </c>
      <c r="D32" s="13" t="s">
        <v>233</v>
      </c>
      <c r="E32" s="29"/>
      <c r="F32" s="28"/>
      <c r="G32" s="28"/>
      <c r="H32" s="45">
        <v>8879</v>
      </c>
    </row>
    <row r="33" spans="1:8" ht="18" customHeight="1">
      <c r="A33" s="24" t="s">
        <v>234</v>
      </c>
      <c r="B33" s="5"/>
      <c r="C33" s="5"/>
      <c r="D33" s="359" t="s">
        <v>235</v>
      </c>
      <c r="E33" s="360">
        <f>SUM(E34+E36)</f>
        <v>0</v>
      </c>
      <c r="F33" s="360"/>
      <c r="G33" s="360">
        <f>SUM(G34+G36)</f>
        <v>4808</v>
      </c>
      <c r="H33" s="361">
        <f>SUM(H34+H36)</f>
        <v>23098</v>
      </c>
    </row>
    <row r="34" spans="1:8" ht="27" customHeight="1">
      <c r="A34" s="27"/>
      <c r="B34" s="7" t="s">
        <v>236</v>
      </c>
      <c r="C34" s="11"/>
      <c r="D34" s="43" t="s">
        <v>237</v>
      </c>
      <c r="E34" s="29">
        <f>SUM(E35)</f>
        <v>0</v>
      </c>
      <c r="F34" s="29"/>
      <c r="G34" s="38">
        <f>SUM(G35)</f>
        <v>4808</v>
      </c>
      <c r="H34" s="362"/>
    </row>
    <row r="35" spans="1:8" ht="22.5" customHeight="1">
      <c r="A35" s="27"/>
      <c r="B35" s="6"/>
      <c r="C35" s="8" t="s">
        <v>238</v>
      </c>
      <c r="D35" s="13" t="s">
        <v>239</v>
      </c>
      <c r="E35" s="29"/>
      <c r="F35" s="29"/>
      <c r="G35" s="29">
        <v>4808</v>
      </c>
      <c r="H35" s="362"/>
    </row>
    <row r="36" spans="1:8" ht="37.5" customHeight="1">
      <c r="A36" s="363"/>
      <c r="B36" s="7" t="s">
        <v>240</v>
      </c>
      <c r="C36" s="11"/>
      <c r="D36" s="43" t="s">
        <v>241</v>
      </c>
      <c r="E36" s="29">
        <f>SUM(E37)</f>
        <v>0</v>
      </c>
      <c r="F36" s="29"/>
      <c r="G36" s="38">
        <f>SUM(G37)</f>
        <v>0</v>
      </c>
      <c r="H36" s="364">
        <f>SUM(H37)</f>
        <v>23098</v>
      </c>
    </row>
    <row r="37" spans="1:8" ht="15" customHeight="1">
      <c r="A37" s="27"/>
      <c r="B37" s="6"/>
      <c r="C37" s="8" t="s">
        <v>242</v>
      </c>
      <c r="D37" s="13" t="s">
        <v>243</v>
      </c>
      <c r="E37" s="29"/>
      <c r="F37" s="29"/>
      <c r="G37" s="29"/>
      <c r="H37" s="362">
        <v>23098</v>
      </c>
    </row>
    <row r="38" spans="1:8" ht="16.5" customHeight="1">
      <c r="A38" s="30">
        <v>801</v>
      </c>
      <c r="B38" s="8"/>
      <c r="C38" s="8"/>
      <c r="D38" s="51" t="s">
        <v>13</v>
      </c>
      <c r="E38" s="52">
        <f>SUM(E39+E44+E41)</f>
        <v>0</v>
      </c>
      <c r="F38" s="52">
        <f>SUM(F39+F44+F41)</f>
        <v>0</v>
      </c>
      <c r="G38" s="52">
        <f>SUM(G39+G44+G41)</f>
        <v>60824</v>
      </c>
      <c r="H38" s="53">
        <f>SUM(H39+H44+H41)</f>
        <v>18789</v>
      </c>
    </row>
    <row r="39" spans="1:8" ht="15.75" customHeight="1">
      <c r="A39" s="31"/>
      <c r="B39" s="7" t="s">
        <v>42</v>
      </c>
      <c r="C39" s="11"/>
      <c r="D39" s="295" t="s">
        <v>43</v>
      </c>
      <c r="E39" s="198">
        <f>SUM(E40:E40)</f>
        <v>0</v>
      </c>
      <c r="F39" s="198"/>
      <c r="G39" s="389">
        <f>SUM(G40:G40)</f>
        <v>38995</v>
      </c>
      <c r="H39" s="371">
        <f>SUM(H40:H40)</f>
        <v>0</v>
      </c>
    </row>
    <row r="40" spans="1:8" ht="15" customHeight="1">
      <c r="A40" s="31"/>
      <c r="B40" s="4"/>
      <c r="C40" s="8" t="s">
        <v>231</v>
      </c>
      <c r="D40" s="197" t="s">
        <v>209</v>
      </c>
      <c r="E40" s="198"/>
      <c r="F40" s="198"/>
      <c r="G40" s="198">
        <v>38995</v>
      </c>
      <c r="H40" s="365"/>
    </row>
    <row r="41" spans="1:8" ht="15" customHeight="1">
      <c r="A41" s="373"/>
      <c r="B41" s="11" t="s">
        <v>294</v>
      </c>
      <c r="C41" s="11"/>
      <c r="D41" s="295" t="s">
        <v>295</v>
      </c>
      <c r="E41" s="37">
        <f>SUM(E42:E43)</f>
        <v>0</v>
      </c>
      <c r="F41" s="37">
        <f>SUM(F42:F43)</f>
        <v>0</v>
      </c>
      <c r="G41" s="430">
        <f>SUM(G42:G43)</f>
        <v>5300</v>
      </c>
      <c r="H41" s="388">
        <f>SUM(H42:H43)</f>
        <v>2260</v>
      </c>
    </row>
    <row r="42" spans="1:8" ht="36.75" customHeight="1">
      <c r="A42" s="30"/>
      <c r="B42" s="10"/>
      <c r="C42" s="8" t="s">
        <v>296</v>
      </c>
      <c r="D42" s="197" t="s">
        <v>297</v>
      </c>
      <c r="E42" s="37"/>
      <c r="F42" s="37"/>
      <c r="G42" s="37">
        <v>5300</v>
      </c>
      <c r="H42" s="365"/>
    </row>
    <row r="43" spans="1:8" ht="15" customHeight="1">
      <c r="A43" s="31"/>
      <c r="B43" s="6"/>
      <c r="C43" s="8" t="s">
        <v>298</v>
      </c>
      <c r="D43" s="197" t="s">
        <v>299</v>
      </c>
      <c r="E43" s="37"/>
      <c r="F43" s="37"/>
      <c r="G43" s="37"/>
      <c r="H43" s="365">
        <v>2260</v>
      </c>
    </row>
    <row r="44" spans="1:8" ht="27" customHeight="1">
      <c r="A44" s="31"/>
      <c r="B44" s="10" t="s">
        <v>39</v>
      </c>
      <c r="C44" s="10"/>
      <c r="D44" s="15" t="s">
        <v>252</v>
      </c>
      <c r="E44" s="36"/>
      <c r="F44" s="36"/>
      <c r="G44" s="46">
        <f>SUM(G45:G46)</f>
        <v>16529</v>
      </c>
      <c r="H44" s="372">
        <f>SUM(H45:H46)</f>
        <v>16529</v>
      </c>
    </row>
    <row r="45" spans="1:8" ht="12" customHeight="1">
      <c r="A45" s="31"/>
      <c r="B45" s="4"/>
      <c r="C45" s="10" t="s">
        <v>231</v>
      </c>
      <c r="D45" s="16" t="s">
        <v>209</v>
      </c>
      <c r="E45" s="36"/>
      <c r="F45" s="36"/>
      <c r="G45" s="36"/>
      <c r="H45" s="366">
        <v>16529</v>
      </c>
    </row>
    <row r="46" spans="1:8" ht="13.5" customHeight="1">
      <c r="A46" s="31"/>
      <c r="B46" s="4"/>
      <c r="C46" s="10" t="s">
        <v>253</v>
      </c>
      <c r="D46" s="16" t="s">
        <v>36</v>
      </c>
      <c r="E46" s="36"/>
      <c r="F46" s="36"/>
      <c r="G46" s="36">
        <v>16529</v>
      </c>
      <c r="H46" s="366"/>
    </row>
    <row r="47" spans="1:8" ht="16.5" customHeight="1">
      <c r="A47" s="30">
        <v>803</v>
      </c>
      <c r="B47" s="10"/>
      <c r="C47" s="10"/>
      <c r="D47" s="14" t="s">
        <v>244</v>
      </c>
      <c r="E47" s="213">
        <f>SUM(E48)</f>
        <v>106559</v>
      </c>
      <c r="F47" s="213">
        <f>SUM(F48)</f>
        <v>106559</v>
      </c>
      <c r="G47" s="213">
        <f>SUM(G48)</f>
        <v>5711</v>
      </c>
      <c r="H47" s="48">
        <f>SUM(H48)</f>
        <v>0</v>
      </c>
    </row>
    <row r="48" spans="1:8" ht="14.25" customHeight="1">
      <c r="A48" s="31"/>
      <c r="B48" s="7" t="s">
        <v>245</v>
      </c>
      <c r="C48" s="7"/>
      <c r="D48" s="15" t="s">
        <v>246</v>
      </c>
      <c r="E48" s="46">
        <f>SUM(E49:E56)</f>
        <v>106559</v>
      </c>
      <c r="F48" s="46">
        <f>SUM(F49:F56)</f>
        <v>106559</v>
      </c>
      <c r="G48" s="46">
        <f>SUM(G49:G56)</f>
        <v>5711</v>
      </c>
      <c r="H48" s="212">
        <f>SUM(H49:H56)</f>
        <v>0</v>
      </c>
    </row>
    <row r="49" spans="1:8" ht="23.25" customHeight="1">
      <c r="A49" s="31"/>
      <c r="B49" s="40"/>
      <c r="C49" s="10" t="s">
        <v>314</v>
      </c>
      <c r="D49" s="16" t="s">
        <v>316</v>
      </c>
      <c r="E49" s="36"/>
      <c r="F49" s="36">
        <v>79919</v>
      </c>
      <c r="G49" s="36"/>
      <c r="H49" s="47"/>
    </row>
    <row r="50" spans="1:8" ht="26.25" customHeight="1">
      <c r="A50" s="31"/>
      <c r="B50" s="40"/>
      <c r="C50" s="10" t="s">
        <v>315</v>
      </c>
      <c r="D50" s="16" t="s">
        <v>316</v>
      </c>
      <c r="E50" s="36"/>
      <c r="F50" s="36">
        <v>26640</v>
      </c>
      <c r="G50" s="36"/>
      <c r="H50" s="47"/>
    </row>
    <row r="51" spans="1:8" ht="58.5" customHeight="1">
      <c r="A51" s="31"/>
      <c r="B51" s="40"/>
      <c r="C51" s="10" t="s">
        <v>317</v>
      </c>
      <c r="D51" s="16" t="s">
        <v>319</v>
      </c>
      <c r="E51" s="36">
        <v>79919</v>
      </c>
      <c r="F51" s="36"/>
      <c r="G51" s="36"/>
      <c r="H51" s="47"/>
    </row>
    <row r="52" spans="1:8" ht="56.25" customHeight="1">
      <c r="A52" s="31"/>
      <c r="B52" s="40"/>
      <c r="C52" s="10" t="s">
        <v>318</v>
      </c>
      <c r="D52" s="16" t="s">
        <v>319</v>
      </c>
      <c r="E52" s="36">
        <v>26640</v>
      </c>
      <c r="F52" s="36"/>
      <c r="G52" s="36"/>
      <c r="H52" s="47"/>
    </row>
    <row r="53" spans="1:8" ht="14.25" customHeight="1">
      <c r="A53" s="31"/>
      <c r="B53" s="40"/>
      <c r="C53" s="10" t="s">
        <v>300</v>
      </c>
      <c r="D53" s="16" t="s">
        <v>255</v>
      </c>
      <c r="E53" s="36"/>
      <c r="F53" s="36"/>
      <c r="G53" s="36">
        <v>3342</v>
      </c>
      <c r="H53" s="367"/>
    </row>
    <row r="54" spans="1:8" ht="14.25" customHeight="1">
      <c r="A54" s="31"/>
      <c r="B54" s="40"/>
      <c r="C54" s="10" t="s">
        <v>301</v>
      </c>
      <c r="D54" s="16" t="s">
        <v>257</v>
      </c>
      <c r="E54" s="36"/>
      <c r="F54" s="36"/>
      <c r="G54" s="36">
        <v>576</v>
      </c>
      <c r="H54" s="367"/>
    </row>
    <row r="55" spans="1:8" ht="14.25" customHeight="1">
      <c r="A55" s="31"/>
      <c r="B55" s="40"/>
      <c r="C55" s="10" t="s">
        <v>302</v>
      </c>
      <c r="D55" s="16" t="s">
        <v>258</v>
      </c>
      <c r="E55" s="36"/>
      <c r="F55" s="36"/>
      <c r="G55" s="36">
        <v>82</v>
      </c>
      <c r="H55" s="367"/>
    </row>
    <row r="56" spans="1:8" ht="15" customHeight="1">
      <c r="A56" s="31"/>
      <c r="B56" s="4"/>
      <c r="C56" s="10" t="s">
        <v>232</v>
      </c>
      <c r="D56" s="16" t="s">
        <v>303</v>
      </c>
      <c r="E56" s="36"/>
      <c r="F56" s="36"/>
      <c r="G56" s="36">
        <v>1711</v>
      </c>
      <c r="H56" s="47"/>
    </row>
    <row r="57" spans="1:8" ht="15" customHeight="1">
      <c r="A57" s="30">
        <v>851</v>
      </c>
      <c r="B57" s="10"/>
      <c r="C57" s="10"/>
      <c r="D57" s="14" t="s">
        <v>195</v>
      </c>
      <c r="E57" s="213">
        <f>SUM(E58)</f>
        <v>50000</v>
      </c>
      <c r="F57" s="213"/>
      <c r="G57" s="213">
        <f>SUM(G58)</f>
        <v>50000</v>
      </c>
      <c r="H57" s="49">
        <f>SUM(H58)</f>
        <v>0</v>
      </c>
    </row>
    <row r="58" spans="1:8" ht="17.25" customHeight="1">
      <c r="A58" s="31"/>
      <c r="B58" s="7" t="s">
        <v>199</v>
      </c>
      <c r="C58" s="8"/>
      <c r="D58" s="295" t="s">
        <v>200</v>
      </c>
      <c r="E58" s="383">
        <f>SUM(E59:E60)</f>
        <v>50000</v>
      </c>
      <c r="F58" s="383"/>
      <c r="G58" s="383">
        <f>SUM(G59)</f>
        <v>50000</v>
      </c>
      <c r="H58" s="371">
        <f>SUM(H59)</f>
        <v>0</v>
      </c>
    </row>
    <row r="59" spans="1:8" ht="45.75" customHeight="1">
      <c r="A59" s="31"/>
      <c r="B59" s="4"/>
      <c r="C59" s="10" t="s">
        <v>201</v>
      </c>
      <c r="D59" s="16" t="s">
        <v>202</v>
      </c>
      <c r="E59" s="36"/>
      <c r="F59" s="36"/>
      <c r="G59" s="36">
        <v>50000</v>
      </c>
      <c r="H59" s="47"/>
    </row>
    <row r="60" spans="1:8" ht="38.25" customHeight="1">
      <c r="A60" s="373"/>
      <c r="B60" s="6"/>
      <c r="C60" s="8" t="s">
        <v>44</v>
      </c>
      <c r="D60" s="13" t="s">
        <v>247</v>
      </c>
      <c r="E60" s="37">
        <v>50000</v>
      </c>
      <c r="F60" s="37"/>
      <c r="G60" s="37"/>
      <c r="H60" s="362"/>
    </row>
    <row r="61" spans="1:8" ht="25.5" customHeight="1">
      <c r="A61" s="30">
        <v>853</v>
      </c>
      <c r="B61" s="10"/>
      <c r="C61" s="10"/>
      <c r="D61" s="14" t="s">
        <v>35</v>
      </c>
      <c r="E61" s="213">
        <f>SUM(E62)</f>
        <v>0</v>
      </c>
      <c r="F61" s="213"/>
      <c r="G61" s="213">
        <f>SUM(G62)</f>
        <v>0</v>
      </c>
      <c r="H61" s="48">
        <f>SUM(H62)</f>
        <v>31710</v>
      </c>
    </row>
    <row r="62" spans="1:8" ht="13.5" customHeight="1">
      <c r="A62" s="31"/>
      <c r="B62" s="7" t="s">
        <v>179</v>
      </c>
      <c r="C62" s="7"/>
      <c r="D62" s="15" t="s">
        <v>180</v>
      </c>
      <c r="E62" s="37">
        <f>SUM(E63:E63)</f>
        <v>0</v>
      </c>
      <c r="F62" s="37"/>
      <c r="G62" s="37">
        <f>SUM(G63:G63)</f>
        <v>0</v>
      </c>
      <c r="H62" s="212">
        <f>SUM(H63:H63)</f>
        <v>31710</v>
      </c>
    </row>
    <row r="63" spans="1:8" ht="27" customHeight="1">
      <c r="A63" s="31"/>
      <c r="B63" s="4"/>
      <c r="C63" s="10" t="s">
        <v>248</v>
      </c>
      <c r="D63" s="16" t="s">
        <v>249</v>
      </c>
      <c r="E63" s="36"/>
      <c r="F63" s="36"/>
      <c r="G63" s="36"/>
      <c r="H63" s="49">
        <v>31710</v>
      </c>
    </row>
    <row r="64" spans="1:8" ht="13.5" customHeight="1">
      <c r="A64" s="30">
        <v>854</v>
      </c>
      <c r="B64" s="10"/>
      <c r="C64" s="10"/>
      <c r="D64" s="14" t="s">
        <v>154</v>
      </c>
      <c r="E64" s="213">
        <f>SUM(E67+E65)</f>
        <v>875160</v>
      </c>
      <c r="F64" s="213">
        <f>SUM(F67+F65)</f>
        <v>875160</v>
      </c>
      <c r="G64" s="213">
        <f>SUM(G67+G65)</f>
        <v>40168</v>
      </c>
      <c r="H64" s="48">
        <f>SUM(H67+H65)</f>
        <v>0</v>
      </c>
    </row>
    <row r="65" spans="1:8" ht="13.5" customHeight="1">
      <c r="A65" s="31"/>
      <c r="B65" s="7" t="s">
        <v>207</v>
      </c>
      <c r="C65" s="10"/>
      <c r="D65" s="15" t="s">
        <v>208</v>
      </c>
      <c r="E65" s="36">
        <f>SUM(E66)</f>
        <v>0</v>
      </c>
      <c r="F65" s="36"/>
      <c r="G65" s="46">
        <f>SUM(G66)</f>
        <v>25000</v>
      </c>
      <c r="H65" s="49">
        <f>SUM(H66)</f>
        <v>0</v>
      </c>
    </row>
    <row r="66" spans="1:8" ht="13.5" customHeight="1">
      <c r="A66" s="31"/>
      <c r="B66" s="4"/>
      <c r="C66" s="10" t="s">
        <v>231</v>
      </c>
      <c r="D66" s="16" t="s">
        <v>209</v>
      </c>
      <c r="E66" s="36"/>
      <c r="F66" s="36"/>
      <c r="G66" s="36">
        <v>25000</v>
      </c>
      <c r="H66" s="49"/>
    </row>
    <row r="67" spans="1:8" ht="13.5" customHeight="1">
      <c r="A67" s="31"/>
      <c r="B67" s="7" t="s">
        <v>250</v>
      </c>
      <c r="C67" s="7"/>
      <c r="D67" s="15" t="s">
        <v>251</v>
      </c>
      <c r="E67" s="46">
        <f>SUM(E68:E75)</f>
        <v>875160</v>
      </c>
      <c r="F67" s="46">
        <f>SUM(F68:F75)</f>
        <v>875160</v>
      </c>
      <c r="G67" s="46">
        <f>SUM(G68:G75)</f>
        <v>15168</v>
      </c>
      <c r="H67" s="212">
        <f>SUM(H68:H75)</f>
        <v>0</v>
      </c>
    </row>
    <row r="68" spans="1:8" ht="26.25" customHeight="1">
      <c r="A68" s="31"/>
      <c r="B68" s="40"/>
      <c r="C68" s="10" t="s">
        <v>314</v>
      </c>
      <c r="D68" s="16" t="s">
        <v>316</v>
      </c>
      <c r="E68" s="36"/>
      <c r="F68" s="36">
        <v>595546</v>
      </c>
      <c r="G68" s="46"/>
      <c r="H68" s="49"/>
    </row>
    <row r="69" spans="1:8" ht="24.75" customHeight="1">
      <c r="A69" s="373"/>
      <c r="B69" s="428"/>
      <c r="C69" s="8" t="s">
        <v>315</v>
      </c>
      <c r="D69" s="197" t="s">
        <v>316</v>
      </c>
      <c r="E69" s="37"/>
      <c r="F69" s="37">
        <v>279614</v>
      </c>
      <c r="G69" s="383"/>
      <c r="H69" s="371"/>
    </row>
    <row r="70" spans="1:8" ht="57.75" customHeight="1">
      <c r="A70" s="30"/>
      <c r="B70" s="7"/>
      <c r="C70" s="8" t="s">
        <v>317</v>
      </c>
      <c r="D70" s="197" t="s">
        <v>319</v>
      </c>
      <c r="E70" s="37">
        <v>595546</v>
      </c>
      <c r="F70" s="37"/>
      <c r="G70" s="383"/>
      <c r="H70" s="371"/>
    </row>
    <row r="71" spans="1:8" ht="57.75" customHeight="1">
      <c r="A71" s="31"/>
      <c r="B71" s="40"/>
      <c r="C71" s="10" t="s">
        <v>318</v>
      </c>
      <c r="D71" s="16" t="s">
        <v>319</v>
      </c>
      <c r="E71" s="36">
        <v>279614</v>
      </c>
      <c r="F71" s="36"/>
      <c r="G71" s="46"/>
      <c r="H71" s="49"/>
    </row>
    <row r="72" spans="1:8" ht="13.5" customHeight="1">
      <c r="A72" s="31"/>
      <c r="B72" s="40"/>
      <c r="C72" s="10" t="s">
        <v>300</v>
      </c>
      <c r="D72" s="16" t="s">
        <v>255</v>
      </c>
      <c r="E72" s="36"/>
      <c r="F72" s="36"/>
      <c r="G72" s="36">
        <v>6684</v>
      </c>
      <c r="H72" s="49"/>
    </row>
    <row r="73" spans="1:8" ht="13.5" customHeight="1">
      <c r="A73" s="31"/>
      <c r="B73" s="40"/>
      <c r="C73" s="10" t="s">
        <v>301</v>
      </c>
      <c r="D73" s="16" t="s">
        <v>257</v>
      </c>
      <c r="E73" s="36"/>
      <c r="F73" s="36"/>
      <c r="G73" s="36">
        <v>1152</v>
      </c>
      <c r="H73" s="49"/>
    </row>
    <row r="74" spans="1:8" ht="13.5" customHeight="1">
      <c r="A74" s="31"/>
      <c r="B74" s="40"/>
      <c r="C74" s="10" t="s">
        <v>302</v>
      </c>
      <c r="D74" s="16" t="s">
        <v>258</v>
      </c>
      <c r="E74" s="36"/>
      <c r="F74" s="36"/>
      <c r="G74" s="36">
        <v>164</v>
      </c>
      <c r="H74" s="49"/>
    </row>
    <row r="75" spans="1:8" ht="15" customHeight="1">
      <c r="A75" s="31"/>
      <c r="B75" s="4"/>
      <c r="C75" s="10" t="s">
        <v>232</v>
      </c>
      <c r="D75" s="16" t="s">
        <v>303</v>
      </c>
      <c r="E75" s="36"/>
      <c r="F75" s="36"/>
      <c r="G75" s="36">
        <v>7168</v>
      </c>
      <c r="H75" s="47"/>
    </row>
    <row r="76" spans="1:8" ht="15" customHeight="1" thickBot="1">
      <c r="A76" s="32"/>
      <c r="B76" s="12"/>
      <c r="C76" s="12"/>
      <c r="D76" s="33" t="s">
        <v>14</v>
      </c>
      <c r="E76" s="34">
        <f>SUM(E9+E21+E33+E38+E47+E57+E61+E64+E17+E12)</f>
        <v>1533824</v>
      </c>
      <c r="F76" s="34">
        <f>SUM(F9+F21+F33+F38+F47+F57+F61+F64+F17+F12)</f>
        <v>1021719</v>
      </c>
      <c r="G76" s="34">
        <f>SUM(G9+G21+G33+G38+G47+G57+G61+G64+G17+G12)</f>
        <v>718274</v>
      </c>
      <c r="H76" s="429">
        <f>SUM(H9+H21+H33+H38+H47+H57+H61+H64+H17+H12)</f>
        <v>83166</v>
      </c>
    </row>
    <row r="77" spans="1:8" ht="15.75" customHeight="1" thickTop="1">
      <c r="A77" s="54"/>
      <c r="B77" s="55"/>
      <c r="C77" s="55"/>
      <c r="D77" s="204"/>
      <c r="E77" s="56"/>
      <c r="F77" s="56"/>
      <c r="G77" s="56"/>
      <c r="H77" s="56"/>
    </row>
    <row r="78" spans="1:8" ht="16.5" customHeight="1">
      <c r="A78" s="525" t="s">
        <v>15</v>
      </c>
      <c r="B78" s="525"/>
      <c r="C78" s="525"/>
      <c r="D78" s="525"/>
      <c r="E78" s="525"/>
      <c r="F78" s="525"/>
      <c r="G78" s="525"/>
      <c r="H78" s="525"/>
    </row>
    <row r="79" spans="1:8" ht="15.75" customHeight="1">
      <c r="A79" s="526" t="s">
        <v>41</v>
      </c>
      <c r="B79" s="526"/>
      <c r="C79" s="526"/>
      <c r="D79" s="526"/>
      <c r="E79" s="526"/>
      <c r="F79" s="526"/>
      <c r="G79" s="526"/>
      <c r="H79" s="526"/>
    </row>
    <row r="80" spans="1:8" ht="27.75" customHeight="1">
      <c r="A80" s="493" t="s">
        <v>277</v>
      </c>
      <c r="B80" s="495"/>
      <c r="C80" s="495"/>
      <c r="D80" s="495"/>
      <c r="E80" s="495"/>
      <c r="F80" s="495"/>
      <c r="G80" s="495"/>
      <c r="H80" s="495"/>
    </row>
    <row r="81" spans="1:8" ht="82.5" customHeight="1">
      <c r="A81" s="493" t="s">
        <v>324</v>
      </c>
      <c r="B81" s="494"/>
      <c r="C81" s="494"/>
      <c r="D81" s="494"/>
      <c r="E81" s="494"/>
      <c r="F81" s="494"/>
      <c r="G81" s="494"/>
      <c r="H81" s="494"/>
    </row>
    <row r="82" spans="1:8" ht="34.5" customHeight="1">
      <c r="A82" s="527" t="s">
        <v>323</v>
      </c>
      <c r="B82" s="494"/>
      <c r="C82" s="494"/>
      <c r="D82" s="494"/>
      <c r="E82" s="494"/>
      <c r="F82" s="494"/>
      <c r="G82" s="494"/>
      <c r="H82" s="494"/>
    </row>
    <row r="83" spans="1:8" ht="36.75" customHeight="1">
      <c r="A83" s="493" t="s">
        <v>286</v>
      </c>
      <c r="B83" s="494"/>
      <c r="C83" s="494"/>
      <c r="D83" s="494"/>
      <c r="E83" s="494"/>
      <c r="F83" s="494"/>
      <c r="G83" s="494"/>
      <c r="H83" s="494"/>
    </row>
    <row r="84" spans="1:8" ht="35.25" customHeight="1">
      <c r="A84" s="523" t="s">
        <v>304</v>
      </c>
      <c r="B84" s="494"/>
      <c r="C84" s="494"/>
      <c r="D84" s="494"/>
      <c r="E84" s="494"/>
      <c r="F84" s="494"/>
      <c r="G84" s="494"/>
      <c r="H84" s="494"/>
    </row>
    <row r="85" spans="1:8" ht="90" customHeight="1">
      <c r="A85" s="496" t="s">
        <v>278</v>
      </c>
      <c r="B85" s="494"/>
      <c r="C85" s="494"/>
      <c r="D85" s="494"/>
      <c r="E85" s="494"/>
      <c r="F85" s="494"/>
      <c r="G85" s="494"/>
      <c r="H85" s="494"/>
    </row>
    <row r="86" spans="1:8" ht="27" customHeight="1">
      <c r="A86" s="493" t="s">
        <v>273</v>
      </c>
      <c r="B86" s="495"/>
      <c r="C86" s="495"/>
      <c r="D86" s="495"/>
      <c r="E86" s="495"/>
      <c r="F86" s="495"/>
      <c r="G86" s="495"/>
      <c r="H86" s="495"/>
    </row>
    <row r="87" spans="1:8" ht="36.75" customHeight="1">
      <c r="A87" s="493" t="s">
        <v>274</v>
      </c>
      <c r="B87" s="493"/>
      <c r="C87" s="493"/>
      <c r="D87" s="493"/>
      <c r="E87" s="493"/>
      <c r="F87" s="493"/>
      <c r="G87" s="493"/>
      <c r="H87" s="493"/>
    </row>
    <row r="88" spans="1:8" ht="69" customHeight="1">
      <c r="A88" s="493" t="s">
        <v>306</v>
      </c>
      <c r="B88" s="495"/>
      <c r="C88" s="495"/>
      <c r="D88" s="495"/>
      <c r="E88" s="495"/>
      <c r="F88" s="495"/>
      <c r="G88" s="495"/>
      <c r="H88" s="495"/>
    </row>
    <row r="89" spans="1:8" ht="48" customHeight="1">
      <c r="A89" s="493" t="s">
        <v>305</v>
      </c>
      <c r="B89" s="494"/>
      <c r="C89" s="494"/>
      <c r="D89" s="494"/>
      <c r="E89" s="494"/>
      <c r="F89" s="494"/>
      <c r="G89" s="494"/>
      <c r="H89" s="494"/>
    </row>
    <row r="90" spans="1:8" ht="57.75" customHeight="1">
      <c r="A90" s="493" t="s">
        <v>275</v>
      </c>
      <c r="B90" s="495"/>
      <c r="C90" s="495"/>
      <c r="D90" s="495"/>
      <c r="E90" s="495"/>
      <c r="F90" s="495"/>
      <c r="G90" s="495"/>
      <c r="H90" s="495"/>
    </row>
    <row r="91" spans="1:8" ht="67.5" customHeight="1">
      <c r="A91" s="493" t="s">
        <v>320</v>
      </c>
      <c r="B91" s="496"/>
      <c r="C91" s="496"/>
      <c r="D91" s="496"/>
      <c r="E91" s="496"/>
      <c r="F91" s="496"/>
      <c r="G91" s="496"/>
      <c r="H91" s="496"/>
    </row>
    <row r="92" spans="1:8" ht="39" customHeight="1">
      <c r="A92" s="497" t="s">
        <v>309</v>
      </c>
      <c r="B92" s="498"/>
      <c r="C92" s="498"/>
      <c r="D92" s="498"/>
      <c r="E92" s="498"/>
      <c r="F92" s="498"/>
      <c r="G92" s="498"/>
      <c r="H92" s="498"/>
    </row>
    <row r="93" spans="1:8" ht="36.75" customHeight="1">
      <c r="A93" s="497" t="s">
        <v>276</v>
      </c>
      <c r="B93" s="498"/>
      <c r="C93" s="498"/>
      <c r="D93" s="498"/>
      <c r="E93" s="498"/>
      <c r="F93" s="498"/>
      <c r="G93" s="498"/>
      <c r="H93" s="498"/>
    </row>
    <row r="94" spans="1:8" ht="69" customHeight="1">
      <c r="A94" s="493" t="s">
        <v>327</v>
      </c>
      <c r="B94" s="496"/>
      <c r="C94" s="496"/>
      <c r="D94" s="496"/>
      <c r="E94" s="496"/>
      <c r="F94" s="496"/>
      <c r="G94" s="496"/>
      <c r="H94" s="496"/>
    </row>
    <row r="95" spans="1:8" ht="33" customHeight="1">
      <c r="A95" s="499"/>
      <c r="B95" s="500"/>
      <c r="C95" s="500"/>
      <c r="D95" s="500"/>
      <c r="E95" s="500"/>
      <c r="F95" s="500"/>
      <c r="G95" s="500"/>
      <c r="H95" s="500"/>
    </row>
    <row r="96" spans="1:8" ht="59.25" customHeight="1">
      <c r="A96" s="499"/>
      <c r="B96" s="500"/>
      <c r="C96" s="500"/>
      <c r="D96" s="500"/>
      <c r="E96" s="500"/>
      <c r="F96" s="500"/>
      <c r="G96" s="500"/>
      <c r="H96" s="500"/>
    </row>
    <row r="97" spans="1:8" ht="35.25" customHeight="1">
      <c r="A97" s="501"/>
      <c r="B97" s="502"/>
      <c r="C97" s="502"/>
      <c r="D97" s="502"/>
      <c r="E97" s="502"/>
      <c r="F97" s="502"/>
      <c r="G97" s="502"/>
      <c r="H97" s="502"/>
    </row>
    <row r="98" spans="1:8" ht="26.25" customHeight="1">
      <c r="A98" s="501"/>
      <c r="B98" s="494"/>
      <c r="C98" s="494"/>
      <c r="D98" s="494"/>
      <c r="E98" s="494"/>
      <c r="F98" s="494"/>
      <c r="G98" s="494"/>
      <c r="H98" s="494"/>
    </row>
    <row r="99" spans="1:8" ht="24" customHeight="1">
      <c r="A99" s="501"/>
      <c r="B99" s="494"/>
      <c r="C99" s="494"/>
      <c r="D99" s="494"/>
      <c r="E99" s="494"/>
      <c r="F99" s="494"/>
      <c r="G99" s="494"/>
      <c r="H99" s="494"/>
    </row>
    <row r="100" spans="1:8" ht="24" customHeight="1">
      <c r="A100" s="501"/>
      <c r="B100" s="494"/>
      <c r="C100" s="494"/>
      <c r="D100" s="494"/>
      <c r="E100" s="494"/>
      <c r="F100" s="494"/>
      <c r="G100" s="494"/>
      <c r="H100" s="494"/>
    </row>
    <row r="101" spans="1:8" ht="24" customHeight="1">
      <c r="A101" s="502"/>
      <c r="B101" s="503"/>
      <c r="C101" s="503"/>
      <c r="D101" s="503"/>
      <c r="E101" s="503"/>
      <c r="F101" s="503"/>
      <c r="G101" s="503"/>
      <c r="H101" s="503"/>
    </row>
    <row r="102" spans="1:8" ht="45.75" customHeight="1">
      <c r="A102" s="501"/>
      <c r="B102" s="494"/>
      <c r="C102" s="494"/>
      <c r="D102" s="494"/>
      <c r="E102" s="494"/>
      <c r="F102" s="494"/>
      <c r="G102" s="494"/>
      <c r="H102" s="494"/>
    </row>
    <row r="103" spans="1:8" ht="12" customHeight="1">
      <c r="A103" s="501"/>
      <c r="B103" s="502"/>
      <c r="C103" s="502"/>
      <c r="D103" s="502"/>
      <c r="E103" s="502"/>
      <c r="F103" s="502"/>
      <c r="G103" s="502"/>
      <c r="H103" s="502"/>
    </row>
    <row r="104" spans="1:8" ht="58.5" customHeight="1">
      <c r="A104" s="504"/>
      <c r="B104" s="504"/>
      <c r="C104" s="504"/>
      <c r="D104" s="504"/>
      <c r="E104" s="504"/>
      <c r="F104" s="504"/>
      <c r="G104" s="504"/>
      <c r="H104" s="504"/>
    </row>
    <row r="105" spans="1:8" ht="22.5" customHeight="1">
      <c r="A105" s="504"/>
      <c r="B105" s="504"/>
      <c r="C105" s="504"/>
      <c r="D105" s="504"/>
      <c r="E105" s="504"/>
      <c r="F105" s="504"/>
      <c r="G105" s="504"/>
      <c r="H105" s="504"/>
    </row>
    <row r="106" spans="1:8" ht="47.25" customHeight="1">
      <c r="A106" s="501"/>
      <c r="B106" s="502"/>
      <c r="C106" s="502"/>
      <c r="D106" s="502"/>
      <c r="E106" s="502"/>
      <c r="F106" s="502"/>
      <c r="G106" s="502"/>
      <c r="H106" s="502"/>
    </row>
    <row r="107" spans="1:8" ht="39" customHeight="1">
      <c r="A107" s="501"/>
      <c r="B107" s="494"/>
      <c r="C107" s="494"/>
      <c r="D107" s="494"/>
      <c r="E107" s="494"/>
      <c r="F107" s="494"/>
      <c r="G107" s="494"/>
      <c r="H107" s="494"/>
    </row>
    <row r="108" spans="1:8" ht="15.75" customHeight="1">
      <c r="A108" s="505"/>
      <c r="B108" s="506"/>
      <c r="C108" s="506"/>
      <c r="D108" s="506"/>
      <c r="E108" s="506"/>
      <c r="F108" s="506"/>
      <c r="G108" s="506"/>
      <c r="H108" s="507"/>
    </row>
    <row r="109" spans="1:8" ht="27" customHeight="1">
      <c r="A109" s="505"/>
      <c r="B109" s="508"/>
      <c r="C109" s="508"/>
      <c r="D109" s="508"/>
      <c r="E109" s="508"/>
      <c r="F109" s="508"/>
      <c r="G109" s="508"/>
      <c r="H109" s="508"/>
    </row>
    <row r="110" spans="1:8" ht="46.5" customHeight="1">
      <c r="A110" s="505"/>
      <c r="B110" s="509"/>
      <c r="C110" s="509"/>
      <c r="D110" s="509"/>
      <c r="E110" s="509"/>
      <c r="F110" s="509"/>
      <c r="G110" s="509"/>
      <c r="H110" s="509"/>
    </row>
    <row r="111" spans="1:8" ht="33.75" customHeight="1">
      <c r="A111" s="505"/>
      <c r="B111" s="506"/>
      <c r="C111" s="506"/>
      <c r="D111" s="506"/>
      <c r="E111" s="506"/>
      <c r="F111" s="506"/>
      <c r="G111" s="506"/>
      <c r="H111" s="507"/>
    </row>
    <row r="112" spans="1:8" ht="19.5" customHeight="1">
      <c r="A112" s="510"/>
      <c r="B112" s="510"/>
      <c r="C112" s="510"/>
      <c r="D112" s="510"/>
      <c r="E112" s="510"/>
      <c r="F112" s="510"/>
      <c r="G112" s="510"/>
      <c r="H112" s="510"/>
    </row>
    <row r="113" spans="1:7" ht="25.5" customHeight="1">
      <c r="A113" s="511"/>
      <c r="B113" s="506"/>
      <c r="C113" s="506"/>
      <c r="D113" s="506"/>
      <c r="E113" s="506"/>
      <c r="F113" s="506"/>
      <c r="G113" s="506"/>
    </row>
    <row r="114" spans="1:7" ht="12.75" customHeight="1">
      <c r="A114" s="511"/>
      <c r="B114" s="511"/>
      <c r="C114" s="511"/>
      <c r="D114" s="511"/>
      <c r="E114" s="511"/>
      <c r="F114" s="511"/>
      <c r="G114" s="511"/>
    </row>
    <row r="115" spans="1:7" ht="35.25" customHeight="1">
      <c r="A115" s="500"/>
      <c r="B115" s="500"/>
      <c r="C115" s="500"/>
      <c r="D115" s="500"/>
      <c r="E115" s="500"/>
      <c r="F115" s="500"/>
      <c r="G115" s="500"/>
    </row>
    <row r="116" spans="1:7" ht="37.5" customHeight="1">
      <c r="A116" s="512"/>
      <c r="B116" s="513"/>
      <c r="C116" s="513"/>
      <c r="D116" s="513"/>
      <c r="E116" s="513"/>
      <c r="F116" s="513"/>
      <c r="G116" s="513"/>
    </row>
    <row r="117" spans="1:7" ht="35.25" customHeight="1">
      <c r="A117" s="513"/>
      <c r="B117" s="513"/>
      <c r="C117" s="513"/>
      <c r="D117" s="513"/>
      <c r="E117" s="513"/>
      <c r="F117" s="513"/>
      <c r="G117" s="513"/>
    </row>
    <row r="118" spans="1:7" ht="35.25" customHeight="1">
      <c r="A118" s="513"/>
      <c r="B118" s="513"/>
      <c r="C118" s="513"/>
      <c r="D118" s="513"/>
      <c r="E118" s="513"/>
      <c r="F118" s="513"/>
      <c r="G118" s="513"/>
    </row>
    <row r="119" spans="1:7" ht="46.5" customHeight="1">
      <c r="A119" s="513"/>
      <c r="B119" s="513"/>
      <c r="C119" s="513"/>
      <c r="D119" s="513"/>
      <c r="E119" s="513"/>
      <c r="F119" s="513"/>
      <c r="G119" s="513"/>
    </row>
    <row r="120" spans="1:7" ht="13.5" customHeight="1">
      <c r="A120" s="500"/>
      <c r="B120" s="500"/>
      <c r="C120" s="500"/>
      <c r="D120" s="500"/>
      <c r="E120" s="500"/>
      <c r="F120" s="500"/>
      <c r="G120" s="500"/>
    </row>
    <row r="121" spans="1:7" ht="21.75" customHeight="1">
      <c r="A121" s="500"/>
      <c r="B121" s="500"/>
      <c r="C121" s="500"/>
      <c r="D121" s="500"/>
      <c r="E121" s="500"/>
      <c r="F121" s="500"/>
      <c r="G121" s="500"/>
    </row>
    <row r="122" spans="1:7" ht="22.5" customHeight="1">
      <c r="A122" s="500"/>
      <c r="B122" s="500"/>
      <c r="C122" s="500"/>
      <c r="D122" s="500"/>
      <c r="E122" s="500"/>
      <c r="F122" s="500"/>
      <c r="G122" s="500"/>
    </row>
    <row r="123" spans="1:7" ht="15.75" customHeight="1">
      <c r="A123" s="500"/>
      <c r="B123" s="506"/>
      <c r="C123" s="506"/>
      <c r="D123" s="506"/>
      <c r="E123" s="506"/>
      <c r="F123" s="506"/>
      <c r="G123" s="506"/>
    </row>
    <row r="124" spans="1:7" ht="15.75" customHeight="1">
      <c r="A124" s="500"/>
      <c r="B124" s="506"/>
      <c r="C124" s="506"/>
      <c r="D124" s="506"/>
      <c r="E124" s="506"/>
      <c r="F124" s="506"/>
      <c r="G124" s="506"/>
    </row>
    <row r="125" spans="1:7" ht="36" customHeight="1">
      <c r="A125" s="511"/>
      <c r="B125" s="511"/>
      <c r="C125" s="511"/>
      <c r="D125" s="511"/>
      <c r="E125" s="511"/>
      <c r="F125" s="511"/>
      <c r="G125" s="511"/>
    </row>
    <row r="126" spans="1:7" ht="37.5" customHeight="1">
      <c r="A126" s="511"/>
      <c r="B126" s="511"/>
      <c r="C126" s="511"/>
      <c r="D126" s="511"/>
      <c r="E126" s="511"/>
      <c r="F126" s="511"/>
      <c r="G126" s="511"/>
    </row>
    <row r="127" spans="1:7" ht="25.5" customHeight="1">
      <c r="A127" s="511"/>
      <c r="B127" s="511"/>
      <c r="C127" s="511"/>
      <c r="D127" s="511"/>
      <c r="E127" s="511"/>
      <c r="F127" s="511"/>
      <c r="G127" s="511"/>
    </row>
    <row r="128" spans="1:7" ht="35.25" customHeight="1">
      <c r="A128" s="511"/>
      <c r="B128" s="511"/>
      <c r="C128" s="511"/>
      <c r="D128" s="511"/>
      <c r="E128" s="511"/>
      <c r="F128" s="511"/>
      <c r="G128" s="511"/>
    </row>
    <row r="129" spans="1:7" ht="23.25" customHeight="1">
      <c r="A129" s="500"/>
      <c r="B129" s="500"/>
      <c r="C129" s="500"/>
      <c r="D129" s="500"/>
      <c r="E129" s="500"/>
      <c r="F129" s="500"/>
      <c r="G129" s="500"/>
    </row>
    <row r="130" spans="1:7" ht="36.75" customHeight="1">
      <c r="A130" s="511"/>
      <c r="B130" s="511"/>
      <c r="C130" s="511"/>
      <c r="D130" s="511"/>
      <c r="E130" s="511"/>
      <c r="F130" s="511"/>
      <c r="G130" s="511"/>
    </row>
    <row r="131" spans="1:7" ht="24.75" customHeight="1">
      <c r="A131" s="511"/>
      <c r="B131" s="506"/>
      <c r="C131" s="506"/>
      <c r="D131" s="506"/>
      <c r="E131" s="506"/>
      <c r="F131" s="506"/>
      <c r="G131" s="506"/>
    </row>
    <row r="132" spans="1:7" ht="36" customHeight="1">
      <c r="A132" s="511"/>
      <c r="B132" s="511"/>
      <c r="C132" s="511"/>
      <c r="D132" s="511"/>
      <c r="E132" s="511"/>
      <c r="F132" s="511"/>
      <c r="G132" s="511"/>
    </row>
    <row r="133" spans="1:7" ht="13.5" customHeight="1">
      <c r="A133" s="511"/>
      <c r="B133" s="511"/>
      <c r="C133" s="511"/>
      <c r="D133" s="511"/>
      <c r="E133" s="511"/>
      <c r="F133" s="511"/>
      <c r="G133" s="511"/>
    </row>
    <row r="134" spans="1:7" ht="13.5" customHeight="1">
      <c r="A134" s="500"/>
      <c r="B134" s="500"/>
      <c r="C134" s="500"/>
      <c r="D134" s="500"/>
      <c r="E134" s="500"/>
      <c r="F134" s="500"/>
      <c r="G134" s="500"/>
    </row>
    <row r="135" spans="1:7" ht="13.5" customHeight="1">
      <c r="A135" s="500"/>
      <c r="B135" s="500"/>
      <c r="C135" s="500"/>
      <c r="D135" s="500"/>
      <c r="E135" s="500"/>
      <c r="F135" s="500"/>
      <c r="G135" s="500"/>
    </row>
    <row r="136" spans="1:7" ht="13.5" customHeight="1">
      <c r="A136" s="514"/>
      <c r="B136" s="514"/>
      <c r="C136" s="514"/>
      <c r="D136" s="514"/>
      <c r="E136" s="514"/>
      <c r="F136" s="514"/>
      <c r="G136" s="514"/>
    </row>
    <row r="137" spans="1:7" ht="13.5" customHeight="1">
      <c r="A137" s="500"/>
      <c r="B137" s="500"/>
      <c r="C137" s="500"/>
      <c r="D137" s="500"/>
      <c r="E137" s="500"/>
      <c r="F137" s="500"/>
      <c r="G137" s="500"/>
    </row>
    <row r="138" spans="1:7" ht="13.5" customHeight="1">
      <c r="A138" s="500"/>
      <c r="B138" s="500"/>
      <c r="C138" s="500"/>
      <c r="D138" s="500"/>
      <c r="E138" s="500"/>
      <c r="F138" s="500"/>
      <c r="G138" s="500"/>
    </row>
    <row r="139" spans="1:7" ht="13.5" customHeight="1">
      <c r="A139" s="514"/>
      <c r="B139" s="514"/>
      <c r="C139" s="514"/>
      <c r="D139" s="514"/>
      <c r="E139" s="514"/>
      <c r="F139" s="514"/>
      <c r="G139" s="514"/>
    </row>
    <row r="140" spans="1:7" ht="13.5" customHeight="1">
      <c r="A140" s="500"/>
      <c r="B140" s="500"/>
      <c r="C140" s="500"/>
      <c r="D140" s="500"/>
      <c r="E140" s="500"/>
      <c r="F140" s="500"/>
      <c r="G140" s="500"/>
    </row>
    <row r="141" spans="1:7" ht="13.5" customHeight="1">
      <c r="A141" s="500"/>
      <c r="B141" s="500"/>
      <c r="C141" s="500"/>
      <c r="D141" s="500"/>
      <c r="E141" s="500"/>
      <c r="F141" s="500"/>
      <c r="G141" s="500"/>
    </row>
    <row r="142" spans="1:7" ht="13.5" customHeight="1">
      <c r="A142" s="515"/>
      <c r="B142" s="515"/>
      <c r="C142" s="515"/>
      <c r="D142" s="515"/>
      <c r="E142" s="515"/>
      <c r="F142" s="515"/>
      <c r="G142" s="515"/>
    </row>
    <row r="143" spans="1:7" ht="13.5" customHeight="1">
      <c r="A143" s="514"/>
      <c r="B143" s="514"/>
      <c r="C143" s="514"/>
      <c r="D143" s="514"/>
      <c r="E143" s="514"/>
      <c r="F143" s="514"/>
      <c r="G143" s="514"/>
    </row>
    <row r="144" spans="1:7" ht="13.5" customHeight="1">
      <c r="A144" s="500"/>
      <c r="B144" s="500"/>
      <c r="C144" s="500"/>
      <c r="D144" s="500"/>
      <c r="E144" s="500"/>
      <c r="F144" s="500"/>
      <c r="G144" s="500"/>
    </row>
    <row r="145" spans="1:7" ht="13.5" customHeight="1">
      <c r="A145" s="500"/>
      <c r="B145" s="500"/>
      <c r="C145" s="500"/>
      <c r="D145" s="500"/>
      <c r="E145" s="500"/>
      <c r="F145" s="500"/>
      <c r="G145" s="500"/>
    </row>
    <row r="146" spans="1:7" ht="13.5" customHeight="1">
      <c r="A146" s="514"/>
      <c r="B146" s="514"/>
      <c r="C146" s="514"/>
      <c r="D146" s="514"/>
      <c r="E146" s="514"/>
      <c r="F146" s="514"/>
      <c r="G146" s="514"/>
    </row>
    <row r="147" spans="1:7" ht="13.5" customHeight="1">
      <c r="A147" s="500"/>
      <c r="B147" s="500"/>
      <c r="C147" s="500"/>
      <c r="D147" s="500"/>
      <c r="E147" s="500"/>
      <c r="F147" s="500"/>
      <c r="G147" s="500"/>
    </row>
    <row r="148" spans="1:7" ht="13.5" customHeight="1">
      <c r="A148" s="500"/>
      <c r="B148" s="500"/>
      <c r="C148" s="500"/>
      <c r="D148" s="500"/>
      <c r="E148" s="500"/>
      <c r="F148" s="500"/>
      <c r="G148" s="500"/>
    </row>
    <row r="149" spans="1:7" ht="13.5" customHeight="1">
      <c r="A149" s="500"/>
      <c r="B149" s="500"/>
      <c r="C149" s="500"/>
      <c r="D149" s="500"/>
      <c r="E149" s="500"/>
      <c r="F149" s="500"/>
      <c r="G149" s="500"/>
    </row>
    <row r="150" spans="1:7" ht="13.5" customHeight="1">
      <c r="A150" s="500"/>
      <c r="B150" s="500"/>
      <c r="C150" s="500"/>
      <c r="D150" s="500"/>
      <c r="E150" s="500"/>
      <c r="F150" s="500"/>
      <c r="G150" s="500"/>
    </row>
    <row r="151" spans="1:7" ht="15" customHeight="1">
      <c r="A151" s="514"/>
      <c r="B151" s="514"/>
      <c r="C151" s="514"/>
      <c r="D151" s="514"/>
      <c r="E151" s="514"/>
      <c r="F151" s="514"/>
      <c r="G151" s="514"/>
    </row>
    <row r="152" spans="1:7" ht="24" customHeight="1">
      <c r="A152" s="500"/>
      <c r="B152" s="500"/>
      <c r="C152" s="500"/>
      <c r="D152" s="500"/>
      <c r="E152" s="500"/>
      <c r="F152" s="500"/>
      <c r="G152" s="500"/>
    </row>
    <row r="153" spans="1:7" ht="14.25" customHeight="1">
      <c r="A153" s="514"/>
      <c r="B153" s="514"/>
      <c r="C153" s="514"/>
      <c r="D153" s="514"/>
      <c r="E153" s="514"/>
      <c r="F153" s="514"/>
      <c r="G153" s="514"/>
    </row>
    <row r="154" spans="1:7" ht="14.25" customHeight="1">
      <c r="A154" s="514"/>
      <c r="B154" s="500"/>
      <c r="C154" s="500"/>
      <c r="D154" s="500"/>
      <c r="E154" s="500"/>
      <c r="F154" s="500"/>
      <c r="G154" s="500"/>
    </row>
    <row r="155" spans="1:7" ht="15" customHeight="1">
      <c r="A155" s="500"/>
      <c r="B155" s="500"/>
      <c r="C155" s="500"/>
      <c r="D155" s="500"/>
      <c r="E155" s="500"/>
      <c r="F155" s="500"/>
      <c r="G155" s="500"/>
    </row>
    <row r="156" spans="1:7" ht="12.75" customHeight="1">
      <c r="A156" s="500"/>
      <c r="B156" s="500"/>
      <c r="C156" s="500"/>
      <c r="D156" s="500"/>
      <c r="E156" s="500"/>
      <c r="F156" s="500"/>
      <c r="G156" s="500"/>
    </row>
    <row r="157" spans="1:7" ht="12.75" customHeight="1">
      <c r="A157" s="500"/>
      <c r="B157" s="500"/>
      <c r="C157" s="500"/>
      <c r="D157" s="500"/>
      <c r="E157" s="500"/>
      <c r="F157" s="500"/>
      <c r="G157" s="500"/>
    </row>
    <row r="158" spans="1:7" ht="13.5" customHeight="1">
      <c r="A158" s="500"/>
      <c r="B158" s="500"/>
      <c r="C158" s="500"/>
      <c r="D158" s="500"/>
      <c r="E158" s="500"/>
      <c r="F158" s="500"/>
      <c r="G158" s="500"/>
    </row>
    <row r="159" spans="1:7" ht="12.75" customHeight="1">
      <c r="A159" s="500"/>
      <c r="B159" s="500"/>
      <c r="C159" s="500"/>
      <c r="D159" s="500"/>
      <c r="E159" s="500"/>
      <c r="F159" s="500"/>
      <c r="G159" s="500"/>
    </row>
    <row r="160" spans="1:7" ht="13.5" customHeight="1">
      <c r="A160" s="500"/>
      <c r="B160" s="500"/>
      <c r="C160" s="500"/>
      <c r="D160" s="500"/>
      <c r="E160" s="500"/>
      <c r="F160" s="500"/>
      <c r="G160" s="500"/>
    </row>
    <row r="161" spans="1:7" ht="12.75" customHeight="1">
      <c r="A161" s="500"/>
      <c r="B161" s="500"/>
      <c r="C161" s="500"/>
      <c r="D161" s="500"/>
      <c r="E161" s="500"/>
      <c r="F161" s="500"/>
      <c r="G161" s="500"/>
    </row>
    <row r="162" spans="1:7" ht="15" customHeight="1">
      <c r="A162" s="500"/>
      <c r="B162" s="500"/>
      <c r="C162" s="500"/>
      <c r="D162" s="500"/>
      <c r="E162" s="500"/>
      <c r="F162" s="500"/>
      <c r="G162" s="500"/>
    </row>
    <row r="163" spans="1:7" ht="24" customHeight="1">
      <c r="A163" s="500"/>
      <c r="B163" s="500"/>
      <c r="C163" s="500"/>
      <c r="D163" s="500"/>
      <c r="E163" s="500"/>
      <c r="F163" s="500"/>
      <c r="G163" s="500"/>
    </row>
    <row r="164" spans="1:7" ht="24" customHeight="1">
      <c r="A164" s="500"/>
      <c r="B164" s="500"/>
      <c r="C164" s="500"/>
      <c r="D164" s="500"/>
      <c r="E164" s="500"/>
      <c r="F164" s="500"/>
      <c r="G164" s="500"/>
    </row>
    <row r="165" spans="1:7" ht="14.25" customHeight="1">
      <c r="A165" s="500"/>
      <c r="B165" s="500"/>
      <c r="C165" s="500"/>
      <c r="D165" s="500"/>
      <c r="E165" s="500"/>
      <c r="F165" s="500"/>
      <c r="G165" s="500"/>
    </row>
    <row r="166" spans="1:7" ht="15" customHeight="1">
      <c r="A166" s="500"/>
      <c r="B166" s="500"/>
      <c r="C166" s="500"/>
      <c r="D166" s="500"/>
      <c r="E166" s="500"/>
      <c r="F166" s="500"/>
      <c r="G166" s="500"/>
    </row>
    <row r="167" spans="1:7" ht="24" customHeight="1">
      <c r="A167" s="500"/>
      <c r="B167" s="500"/>
      <c r="C167" s="500"/>
      <c r="D167" s="500"/>
      <c r="E167" s="500"/>
      <c r="F167" s="500"/>
      <c r="G167" s="500"/>
    </row>
    <row r="168" spans="1:7" ht="13.5" customHeight="1">
      <c r="A168" s="500"/>
      <c r="B168" s="500"/>
      <c r="C168" s="500"/>
      <c r="D168" s="500"/>
      <c r="E168" s="500"/>
      <c r="F168" s="500"/>
      <c r="G168" s="500"/>
    </row>
    <row r="169" spans="1:7" ht="13.5" customHeight="1">
      <c r="A169" s="500"/>
      <c r="B169" s="500"/>
      <c r="C169" s="500"/>
      <c r="D169" s="500"/>
      <c r="E169" s="500"/>
      <c r="F169" s="500"/>
      <c r="G169" s="500"/>
    </row>
    <row r="170" spans="1:7" ht="13.5" customHeight="1">
      <c r="A170" s="500"/>
      <c r="B170" s="500"/>
      <c r="C170" s="500"/>
      <c r="D170" s="500"/>
      <c r="E170" s="500"/>
      <c r="F170" s="500"/>
      <c r="G170" s="500"/>
    </row>
    <row r="171" spans="1:7" ht="13.5" customHeight="1">
      <c r="A171" s="500"/>
      <c r="B171" s="500"/>
      <c r="C171" s="500"/>
      <c r="D171" s="500"/>
      <c r="E171" s="500"/>
      <c r="F171" s="500"/>
      <c r="G171" s="500"/>
    </row>
    <row r="172" spans="1:7" ht="13.5" customHeight="1">
      <c r="A172" s="500"/>
      <c r="B172" s="500"/>
      <c r="C172" s="500"/>
      <c r="D172" s="500"/>
      <c r="E172" s="500"/>
      <c r="F172" s="500"/>
      <c r="G172" s="500"/>
    </row>
    <row r="173" spans="1:7" ht="13.5" customHeight="1">
      <c r="A173" s="500"/>
      <c r="B173" s="500"/>
      <c r="C173" s="500"/>
      <c r="D173" s="500"/>
      <c r="E173" s="500"/>
      <c r="F173" s="500"/>
      <c r="G173" s="500"/>
    </row>
    <row r="174" spans="1:7" ht="36" customHeight="1">
      <c r="A174" s="500"/>
      <c r="B174" s="500"/>
      <c r="C174" s="500"/>
      <c r="D174" s="500"/>
      <c r="E174" s="500"/>
      <c r="F174" s="500"/>
      <c r="G174" s="500"/>
    </row>
    <row r="175" spans="1:7" ht="45.75" customHeight="1">
      <c r="A175" s="500"/>
      <c r="B175" s="500"/>
      <c r="C175" s="500"/>
      <c r="D175" s="500"/>
      <c r="E175" s="500"/>
      <c r="F175" s="500"/>
      <c r="G175" s="500"/>
    </row>
    <row r="176" spans="1:7" ht="44.25" customHeight="1">
      <c r="A176" s="516"/>
      <c r="B176" s="500"/>
      <c r="C176" s="500"/>
      <c r="D176" s="500"/>
      <c r="E176" s="500"/>
      <c r="F176" s="500"/>
      <c r="G176" s="500"/>
    </row>
    <row r="177" spans="1:7" ht="24" customHeight="1">
      <c r="A177" s="516"/>
      <c r="B177" s="500"/>
      <c r="C177" s="500"/>
      <c r="D177" s="500"/>
      <c r="E177" s="500"/>
      <c r="F177" s="500"/>
      <c r="G177" s="500"/>
    </row>
    <row r="178" spans="1:7" ht="28.5" customHeight="1">
      <c r="A178" s="516"/>
      <c r="B178" s="500"/>
      <c r="C178" s="500"/>
      <c r="D178" s="500"/>
      <c r="E178" s="500"/>
      <c r="F178" s="500"/>
      <c r="G178" s="500"/>
    </row>
    <row r="179" spans="1:7" ht="55.5" customHeight="1">
      <c r="A179" s="516"/>
      <c r="B179" s="500"/>
      <c r="C179" s="500"/>
      <c r="D179" s="500"/>
      <c r="E179" s="500"/>
      <c r="F179" s="500"/>
      <c r="G179" s="500"/>
    </row>
    <row r="180" spans="1:7" ht="13.5" customHeight="1">
      <c r="A180" s="500"/>
      <c r="B180" s="516"/>
      <c r="C180" s="516"/>
      <c r="D180" s="516"/>
      <c r="E180" s="516"/>
      <c r="F180" s="516"/>
      <c r="G180" s="516"/>
    </row>
    <row r="181" spans="1:7" ht="12.75" customHeight="1">
      <c r="A181" s="517"/>
      <c r="B181" s="517"/>
      <c r="C181" s="517"/>
      <c r="D181" s="517"/>
      <c r="E181" s="517"/>
      <c r="F181" s="517"/>
      <c r="G181" s="517"/>
    </row>
    <row r="182" spans="1:7" ht="12" customHeight="1">
      <c r="A182" s="517"/>
      <c r="B182" s="517"/>
      <c r="C182" s="517"/>
      <c r="D182" s="517"/>
      <c r="E182" s="517"/>
      <c r="F182" s="517"/>
      <c r="G182" s="517"/>
    </row>
    <row r="183" spans="1:7" ht="13.5" customHeight="1">
      <c r="A183" s="517"/>
      <c r="B183" s="517"/>
      <c r="C183" s="517"/>
      <c r="D183" s="517"/>
      <c r="E183" s="517"/>
      <c r="F183" s="517"/>
      <c r="G183" s="517"/>
    </row>
    <row r="184" spans="1:7" ht="33.75" customHeight="1">
      <c r="A184" s="518"/>
      <c r="B184" s="517"/>
      <c r="C184" s="517"/>
      <c r="D184" s="517"/>
      <c r="E184" s="517"/>
      <c r="F184" s="517"/>
      <c r="G184" s="517"/>
    </row>
    <row r="185" spans="1:7" ht="24.75" customHeight="1">
      <c r="A185" s="500"/>
      <c r="B185" s="500"/>
      <c r="C185" s="500"/>
      <c r="D185" s="500"/>
      <c r="E185" s="500"/>
      <c r="F185" s="500"/>
      <c r="G185" s="500"/>
    </row>
    <row r="186" spans="1:7" ht="33.75" customHeight="1">
      <c r="A186" s="518"/>
      <c r="B186" s="517"/>
      <c r="C186" s="517"/>
      <c r="D186" s="517"/>
      <c r="E186" s="517"/>
      <c r="F186" s="517"/>
      <c r="G186" s="517"/>
    </row>
    <row r="187" spans="1:7" ht="11.25">
      <c r="A187" s="517"/>
      <c r="B187" s="517"/>
      <c r="C187" s="517"/>
      <c r="D187" s="517"/>
      <c r="E187" s="517"/>
      <c r="F187" s="517"/>
      <c r="G187" s="517"/>
    </row>
  </sheetData>
  <mergeCells count="117">
    <mergeCell ref="E7:F7"/>
    <mergeCell ref="A87:H87"/>
    <mergeCell ref="A80:H80"/>
    <mergeCell ref="A86:H86"/>
    <mergeCell ref="A78:H78"/>
    <mergeCell ref="A79:H79"/>
    <mergeCell ref="A82:H82"/>
    <mergeCell ref="A83:H83"/>
    <mergeCell ref="A81:H81"/>
    <mergeCell ref="A184:G184"/>
    <mergeCell ref="A185:G185"/>
    <mergeCell ref="A186:G186"/>
    <mergeCell ref="A187:G187"/>
    <mergeCell ref="A180:G180"/>
    <mergeCell ref="A181:G181"/>
    <mergeCell ref="A182:G182"/>
    <mergeCell ref="A183:G183"/>
    <mergeCell ref="A176:G176"/>
    <mergeCell ref="A177:G177"/>
    <mergeCell ref="A178:G178"/>
    <mergeCell ref="A179:G179"/>
    <mergeCell ref="A172:G172"/>
    <mergeCell ref="A173:G173"/>
    <mergeCell ref="A174:G174"/>
    <mergeCell ref="A175:G175"/>
    <mergeCell ref="A168:G168"/>
    <mergeCell ref="A169:G169"/>
    <mergeCell ref="A170:G170"/>
    <mergeCell ref="A171:G171"/>
    <mergeCell ref="A164:G164"/>
    <mergeCell ref="A165:G165"/>
    <mergeCell ref="A166:G166"/>
    <mergeCell ref="A167:G167"/>
    <mergeCell ref="A160:G160"/>
    <mergeCell ref="A161:G161"/>
    <mergeCell ref="A162:G162"/>
    <mergeCell ref="A163:G163"/>
    <mergeCell ref="A156:G156"/>
    <mergeCell ref="A157:G157"/>
    <mergeCell ref="A158:G158"/>
    <mergeCell ref="A159:G159"/>
    <mergeCell ref="A152:G152"/>
    <mergeCell ref="A153:G153"/>
    <mergeCell ref="A154:G154"/>
    <mergeCell ref="A155:G155"/>
    <mergeCell ref="A148:G148"/>
    <mergeCell ref="A149:G149"/>
    <mergeCell ref="A150:G150"/>
    <mergeCell ref="A151:G151"/>
    <mergeCell ref="A144:G144"/>
    <mergeCell ref="A145:G145"/>
    <mergeCell ref="A146:G146"/>
    <mergeCell ref="A147:G147"/>
    <mergeCell ref="A140:G140"/>
    <mergeCell ref="A141:G141"/>
    <mergeCell ref="A142:G142"/>
    <mergeCell ref="A143:G143"/>
    <mergeCell ref="A133:G133"/>
    <mergeCell ref="A138:G138"/>
    <mergeCell ref="A139:G139"/>
    <mergeCell ref="A134:G134"/>
    <mergeCell ref="A135:G135"/>
    <mergeCell ref="A136:G136"/>
    <mergeCell ref="A137:G137"/>
    <mergeCell ref="A129:G129"/>
    <mergeCell ref="A130:G130"/>
    <mergeCell ref="A131:G131"/>
    <mergeCell ref="A132:G132"/>
    <mergeCell ref="A122:G122"/>
    <mergeCell ref="A123:G123"/>
    <mergeCell ref="A124:G124"/>
    <mergeCell ref="A128:G128"/>
    <mergeCell ref="A125:G125"/>
    <mergeCell ref="A126:G126"/>
    <mergeCell ref="A127:G127"/>
    <mergeCell ref="A118:G118"/>
    <mergeCell ref="A119:G119"/>
    <mergeCell ref="A120:G120"/>
    <mergeCell ref="A121:G121"/>
    <mergeCell ref="A114:G114"/>
    <mergeCell ref="A115:G115"/>
    <mergeCell ref="A116:G116"/>
    <mergeCell ref="A117:G117"/>
    <mergeCell ref="A109:H109"/>
    <mergeCell ref="A110:H110"/>
    <mergeCell ref="A111:H111"/>
    <mergeCell ref="A112:H112"/>
    <mergeCell ref="A103:H103"/>
    <mergeCell ref="A104:H104"/>
    <mergeCell ref="A107:H107"/>
    <mergeCell ref="A108:H108"/>
    <mergeCell ref="A105:H105"/>
    <mergeCell ref="A106:H106"/>
    <mergeCell ref="A94:H94"/>
    <mergeCell ref="A95:H95"/>
    <mergeCell ref="A113:G113"/>
    <mergeCell ref="A100:H100"/>
    <mergeCell ref="A102:H102"/>
    <mergeCell ref="A96:H96"/>
    <mergeCell ref="A99:H99"/>
    <mergeCell ref="A101:H101"/>
    <mergeCell ref="A97:H97"/>
    <mergeCell ref="A98:H98"/>
    <mergeCell ref="A6:H6"/>
    <mergeCell ref="G7:H7"/>
    <mergeCell ref="A93:H93"/>
    <mergeCell ref="A89:H89"/>
    <mergeCell ref="A90:H90"/>
    <mergeCell ref="A91:H91"/>
    <mergeCell ref="A92:H92"/>
    <mergeCell ref="A84:H84"/>
    <mergeCell ref="A85:H85"/>
    <mergeCell ref="A88:H88"/>
    <mergeCell ref="E1:H1"/>
    <mergeCell ref="E2:H2"/>
    <mergeCell ref="E3:H3"/>
    <mergeCell ref="E4:H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43">
      <selection activeCell="J74" sqref="J74"/>
    </sheetView>
  </sheetViews>
  <sheetFormatPr defaultColWidth="9.00390625" defaultRowHeight="12.75"/>
  <cols>
    <col min="1" max="1" width="3.625" style="307" customWidth="1"/>
    <col min="2" max="2" width="3.625" style="228" customWidth="1"/>
    <col min="3" max="3" width="5.625" style="228" customWidth="1"/>
    <col min="4" max="4" width="41.00390625" style="253" customWidth="1"/>
    <col min="5" max="5" width="13.625" style="228" customWidth="1"/>
    <col min="6" max="6" width="6.25390625" style="228" customWidth="1"/>
    <col min="7" max="7" width="9.375" style="308" customWidth="1"/>
    <col min="8" max="8" width="8.625" style="228" customWidth="1"/>
    <col min="9" max="9" width="9.875" style="228" customWidth="1"/>
    <col min="10" max="10" width="9.00390625" style="228" customWidth="1"/>
    <col min="11" max="11" width="9.625" style="254" customWidth="1"/>
    <col min="12" max="12" width="9.375" style="228" customWidth="1"/>
    <col min="13" max="13" width="9.625" style="255" customWidth="1"/>
    <col min="14" max="16384" width="9.125" style="228" customWidth="1"/>
  </cols>
  <sheetData>
    <row r="1" spans="1:13" ht="10.5">
      <c r="A1" s="296"/>
      <c r="B1" s="222"/>
      <c r="C1" s="223"/>
      <c r="D1" s="224"/>
      <c r="E1" s="225"/>
      <c r="F1" s="223"/>
      <c r="G1" s="297"/>
      <c r="H1" s="227"/>
      <c r="I1" s="226"/>
      <c r="J1" s="573" t="s">
        <v>117</v>
      </c>
      <c r="K1" s="573"/>
      <c r="L1" s="573"/>
      <c r="M1" s="573"/>
    </row>
    <row r="2" spans="1:13" ht="10.5">
      <c r="A2" s="296"/>
      <c r="B2" s="222"/>
      <c r="C2" s="223"/>
      <c r="D2" s="224"/>
      <c r="E2" s="559"/>
      <c r="F2" s="559"/>
      <c r="G2" s="559"/>
      <c r="H2" s="559"/>
      <c r="I2" s="559"/>
      <c r="J2" s="574" t="s">
        <v>328</v>
      </c>
      <c r="K2" s="574"/>
      <c r="L2" s="574"/>
      <c r="M2" s="574"/>
    </row>
    <row r="3" spans="1:13" ht="10.5">
      <c r="A3" s="296"/>
      <c r="B3" s="222"/>
      <c r="C3" s="223"/>
      <c r="D3" s="224"/>
      <c r="E3" s="559"/>
      <c r="F3" s="559"/>
      <c r="G3" s="559"/>
      <c r="H3" s="559"/>
      <c r="I3" s="559"/>
      <c r="J3" s="560" t="s">
        <v>4</v>
      </c>
      <c r="K3" s="560"/>
      <c r="L3" s="560"/>
      <c r="M3" s="560"/>
    </row>
    <row r="4" spans="1:13" ht="10.5">
      <c r="A4" s="296"/>
      <c r="B4" s="222"/>
      <c r="C4" s="223"/>
      <c r="D4" s="224"/>
      <c r="E4" s="559"/>
      <c r="F4" s="559"/>
      <c r="G4" s="559"/>
      <c r="H4" s="559"/>
      <c r="I4" s="559"/>
      <c r="J4" s="560" t="s">
        <v>329</v>
      </c>
      <c r="K4" s="560"/>
      <c r="L4" s="560"/>
      <c r="M4" s="560"/>
    </row>
    <row r="5" spans="1:13" ht="10.5">
      <c r="A5" s="296"/>
      <c r="B5" s="222"/>
      <c r="C5" s="223"/>
      <c r="D5" s="224"/>
      <c r="E5" s="229"/>
      <c r="F5" s="229"/>
      <c r="G5" s="297"/>
      <c r="H5" s="229"/>
      <c r="I5" s="226"/>
      <c r="J5" s="230"/>
      <c r="K5" s="227"/>
      <c r="L5" s="230"/>
      <c r="M5" s="230"/>
    </row>
    <row r="6" spans="1:13" ht="11.25" thickBot="1">
      <c r="A6" s="561" t="s">
        <v>45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</row>
    <row r="7" spans="1:13" ht="10.5" customHeight="1" thickTop="1">
      <c r="A7" s="562" t="s">
        <v>211</v>
      </c>
      <c r="B7" s="564" t="s">
        <v>6</v>
      </c>
      <c r="C7" s="566" t="s">
        <v>7</v>
      </c>
      <c r="D7" s="567" t="s">
        <v>19</v>
      </c>
      <c r="E7" s="569" t="s">
        <v>20</v>
      </c>
      <c r="F7" s="566" t="s">
        <v>21</v>
      </c>
      <c r="G7" s="571" t="s">
        <v>181</v>
      </c>
      <c r="H7" s="542" t="s">
        <v>22</v>
      </c>
      <c r="I7" s="544" t="s">
        <v>23</v>
      </c>
      <c r="J7" s="545"/>
      <c r="K7" s="545"/>
      <c r="L7" s="545"/>
      <c r="M7" s="546"/>
    </row>
    <row r="8" spans="1:13" ht="6" customHeight="1" thickBot="1">
      <c r="A8" s="563"/>
      <c r="B8" s="565"/>
      <c r="C8" s="540"/>
      <c r="D8" s="568"/>
      <c r="E8" s="570"/>
      <c r="F8" s="540"/>
      <c r="G8" s="572"/>
      <c r="H8" s="543"/>
      <c r="I8" s="547"/>
      <c r="J8" s="548"/>
      <c r="K8" s="548"/>
      <c r="L8" s="548"/>
      <c r="M8" s="549"/>
    </row>
    <row r="9" spans="1:13" ht="15" customHeight="1" thickTop="1">
      <c r="A9" s="563"/>
      <c r="B9" s="565"/>
      <c r="C9" s="540"/>
      <c r="D9" s="568"/>
      <c r="E9" s="570"/>
      <c r="F9" s="540"/>
      <c r="G9" s="572"/>
      <c r="H9" s="543"/>
      <c r="I9" s="550">
        <v>2005</v>
      </c>
      <c r="J9" s="551"/>
      <c r="K9" s="551"/>
      <c r="L9" s="552"/>
      <c r="M9" s="553" t="s">
        <v>172</v>
      </c>
    </row>
    <row r="10" spans="1:13" ht="16.5" customHeight="1">
      <c r="A10" s="563"/>
      <c r="B10" s="565"/>
      <c r="C10" s="540"/>
      <c r="D10" s="568"/>
      <c r="E10" s="570"/>
      <c r="F10" s="540"/>
      <c r="G10" s="572"/>
      <c r="H10" s="543"/>
      <c r="I10" s="556" t="s">
        <v>169</v>
      </c>
      <c r="J10" s="543" t="s">
        <v>170</v>
      </c>
      <c r="K10" s="557" t="s">
        <v>220</v>
      </c>
      <c r="L10" s="543" t="s">
        <v>171</v>
      </c>
      <c r="M10" s="554"/>
    </row>
    <row r="11" spans="1:13" ht="32.25" customHeight="1">
      <c r="A11" s="563"/>
      <c r="B11" s="565"/>
      <c r="C11" s="540"/>
      <c r="D11" s="568"/>
      <c r="E11" s="570"/>
      <c r="F11" s="540"/>
      <c r="G11" s="572"/>
      <c r="H11" s="543"/>
      <c r="I11" s="556"/>
      <c r="J11" s="543"/>
      <c r="K11" s="558"/>
      <c r="L11" s="543"/>
      <c r="M11" s="555"/>
    </row>
    <row r="12" spans="1:13" ht="20.25" customHeight="1" thickBot="1">
      <c r="A12" s="266"/>
      <c r="B12" s="376">
        <v>10</v>
      </c>
      <c r="C12" s="396">
        <v>1015</v>
      </c>
      <c r="D12" s="397" t="s">
        <v>226</v>
      </c>
      <c r="E12" s="274" t="s">
        <v>158</v>
      </c>
      <c r="F12" s="396">
        <v>2005</v>
      </c>
      <c r="G12" s="398">
        <f aca="true" t="shared" si="0" ref="G12:G17">SUM(H12+I12+M12)</f>
        <v>237000</v>
      </c>
      <c r="H12" s="399">
        <v>187000</v>
      </c>
      <c r="I12" s="400">
        <f>SUM(J12:L12)</f>
        <v>50000</v>
      </c>
      <c r="J12" s="399">
        <v>50000</v>
      </c>
      <c r="K12" s="401"/>
      <c r="L12" s="401"/>
      <c r="M12" s="402"/>
    </row>
    <row r="13" spans="1:13" ht="20.25" customHeight="1" thickBot="1">
      <c r="A13" s="206">
        <v>1</v>
      </c>
      <c r="B13" s="305"/>
      <c r="C13" s="207"/>
      <c r="D13" s="235" t="s">
        <v>280</v>
      </c>
      <c r="E13" s="395"/>
      <c r="F13" s="207"/>
      <c r="G13" s="269">
        <f t="shared" si="0"/>
        <v>237000</v>
      </c>
      <c r="H13" s="356">
        <v>187000</v>
      </c>
      <c r="I13" s="278">
        <v>50000</v>
      </c>
      <c r="J13" s="356">
        <v>50000</v>
      </c>
      <c r="K13" s="356"/>
      <c r="L13" s="356"/>
      <c r="M13" s="384"/>
    </row>
    <row r="14" spans="1:13" ht="18.75" customHeight="1" thickBot="1">
      <c r="A14" s="279"/>
      <c r="B14" s="403">
        <v>600</v>
      </c>
      <c r="C14" s="404">
        <v>60014</v>
      </c>
      <c r="D14" s="405" t="s">
        <v>16</v>
      </c>
      <c r="E14" s="406"/>
      <c r="F14" s="280"/>
      <c r="G14" s="320">
        <f t="shared" si="0"/>
        <v>4268126</v>
      </c>
      <c r="H14" s="321">
        <f>H15+H27+H38</f>
        <v>0</v>
      </c>
      <c r="I14" s="324">
        <f>SUM(J14:L14)</f>
        <v>2579001</v>
      </c>
      <c r="J14" s="321">
        <f>J15+J27+J38+J49</f>
        <v>332827</v>
      </c>
      <c r="K14" s="321">
        <f>K15+K27+K38+K50+K51</f>
        <v>1714775</v>
      </c>
      <c r="L14" s="321">
        <f>L15+L27+L38+L50+L51</f>
        <v>531399</v>
      </c>
      <c r="M14" s="336">
        <f>M15+M27+M38+M50+M51</f>
        <v>1689125</v>
      </c>
    </row>
    <row r="15" spans="1:13" ht="15.75" customHeight="1">
      <c r="A15" s="352"/>
      <c r="B15" s="375"/>
      <c r="C15" s="345"/>
      <c r="D15" s="407" t="s">
        <v>159</v>
      </c>
      <c r="E15" s="408"/>
      <c r="F15" s="409"/>
      <c r="G15" s="410">
        <f t="shared" si="0"/>
        <v>2978000</v>
      </c>
      <c r="H15" s="411">
        <f>SUM(H16:H26)</f>
        <v>0</v>
      </c>
      <c r="I15" s="412">
        <f>SUM(J15:L15)</f>
        <v>1660750</v>
      </c>
      <c r="J15" s="411">
        <f>SUM(J16:J26)</f>
        <v>0</v>
      </c>
      <c r="K15" s="410">
        <f>SUM(K16:K26)</f>
        <v>1342900</v>
      </c>
      <c r="L15" s="411">
        <f>SUM(L16:L26)</f>
        <v>317850</v>
      </c>
      <c r="M15" s="413">
        <f>SUM(M16:M26)</f>
        <v>1317250</v>
      </c>
    </row>
    <row r="16" spans="1:13" ht="24.75" customHeight="1">
      <c r="A16" s="206">
        <v>2</v>
      </c>
      <c r="B16" s="300"/>
      <c r="C16" s="218"/>
      <c r="D16" s="235" t="s">
        <v>182</v>
      </c>
      <c r="E16" s="240" t="s">
        <v>158</v>
      </c>
      <c r="F16" s="356">
        <v>2005</v>
      </c>
      <c r="G16" s="285">
        <f t="shared" si="0"/>
        <v>510000</v>
      </c>
      <c r="H16" s="268"/>
      <c r="I16" s="250">
        <f>SUM(J16:L16)</f>
        <v>510000</v>
      </c>
      <c r="J16" s="244"/>
      <c r="K16" s="269">
        <v>273400</v>
      </c>
      <c r="L16" s="244">
        <v>236600</v>
      </c>
      <c r="M16" s="270"/>
    </row>
    <row r="17" spans="1:13" ht="21" customHeight="1">
      <c r="A17" s="263">
        <v>3</v>
      </c>
      <c r="B17" s="302"/>
      <c r="C17" s="120"/>
      <c r="D17" s="219" t="s">
        <v>223</v>
      </c>
      <c r="E17" s="119" t="s">
        <v>158</v>
      </c>
      <c r="F17" s="120">
        <v>2005</v>
      </c>
      <c r="G17" s="221">
        <f t="shared" si="0"/>
        <v>362500</v>
      </c>
      <c r="H17" s="215"/>
      <c r="I17" s="264">
        <f>SUM(J17:L17)</f>
        <v>362500</v>
      </c>
      <c r="J17" s="215"/>
      <c r="K17" s="221">
        <v>281250</v>
      </c>
      <c r="L17" s="215">
        <v>81250</v>
      </c>
      <c r="M17" s="216"/>
    </row>
    <row r="18" spans="1:13" ht="23.25" customHeight="1">
      <c r="A18" s="263">
        <v>4</v>
      </c>
      <c r="B18" s="302"/>
      <c r="C18" s="120"/>
      <c r="D18" s="219" t="s">
        <v>311</v>
      </c>
      <c r="E18" s="119" t="s">
        <v>158</v>
      </c>
      <c r="F18" s="354" t="s">
        <v>183</v>
      </c>
      <c r="G18" s="221">
        <f>I18+M18+H18</f>
        <v>250000</v>
      </c>
      <c r="H18" s="215"/>
      <c r="I18" s="264">
        <f>SUM(J18:L18)</f>
        <v>125000</v>
      </c>
      <c r="J18" s="215"/>
      <c r="K18" s="221">
        <v>125000</v>
      </c>
      <c r="L18" s="215"/>
      <c r="M18" s="216">
        <v>125000</v>
      </c>
    </row>
    <row r="19" spans="1:13" ht="23.25" customHeight="1">
      <c r="A19" s="206">
        <v>5</v>
      </c>
      <c r="B19" s="301"/>
      <c r="C19" s="120"/>
      <c r="D19" s="208" t="s">
        <v>184</v>
      </c>
      <c r="E19" s="119" t="s">
        <v>158</v>
      </c>
      <c r="F19" s="118" t="s">
        <v>185</v>
      </c>
      <c r="G19" s="221">
        <f aca="true" t="shared" si="1" ref="G19:G27">SUM(H19+I19+M19)</f>
        <v>310000</v>
      </c>
      <c r="H19" s="209"/>
      <c r="I19" s="264">
        <f>SUM(J19:K19)</f>
        <v>195000</v>
      </c>
      <c r="J19" s="210"/>
      <c r="K19" s="220">
        <v>195000</v>
      </c>
      <c r="L19" s="210"/>
      <c r="M19" s="211">
        <v>115000</v>
      </c>
    </row>
    <row r="20" spans="1:13" ht="22.5" customHeight="1">
      <c r="A20" s="263">
        <v>6</v>
      </c>
      <c r="B20" s="300"/>
      <c r="C20" s="120"/>
      <c r="D20" s="208" t="s">
        <v>307</v>
      </c>
      <c r="E20" s="233" t="s">
        <v>158</v>
      </c>
      <c r="F20" s="355" t="s">
        <v>183</v>
      </c>
      <c r="G20" s="220">
        <f t="shared" si="1"/>
        <v>417500</v>
      </c>
      <c r="H20" s="209"/>
      <c r="I20" s="277">
        <f>SUM(J20:L20)</f>
        <v>270000</v>
      </c>
      <c r="J20" s="210"/>
      <c r="K20" s="220">
        <v>270000</v>
      </c>
      <c r="L20" s="210"/>
      <c r="M20" s="211">
        <v>147500</v>
      </c>
    </row>
    <row r="21" spans="1:13" ht="21.75" customHeight="1">
      <c r="A21" s="217">
        <v>7</v>
      </c>
      <c r="B21" s="302"/>
      <c r="C21" s="120"/>
      <c r="D21" s="219" t="s">
        <v>186</v>
      </c>
      <c r="E21" s="119" t="s">
        <v>158</v>
      </c>
      <c r="F21" s="354" t="s">
        <v>187</v>
      </c>
      <c r="G21" s="221">
        <f t="shared" si="1"/>
        <v>251500</v>
      </c>
      <c r="H21" s="214"/>
      <c r="I21" s="264">
        <f>SUM(J21:L21)</f>
        <v>125750</v>
      </c>
      <c r="J21" s="215"/>
      <c r="K21" s="221">
        <v>125750</v>
      </c>
      <c r="L21" s="215"/>
      <c r="M21" s="291">
        <v>125750</v>
      </c>
    </row>
    <row r="22" spans="1:13" ht="21.75" customHeight="1">
      <c r="A22" s="263">
        <v>8</v>
      </c>
      <c r="B22" s="302"/>
      <c r="C22" s="120"/>
      <c r="D22" s="219" t="s">
        <v>310</v>
      </c>
      <c r="E22" s="119" t="s">
        <v>158</v>
      </c>
      <c r="F22" s="354" t="s">
        <v>212</v>
      </c>
      <c r="G22" s="221">
        <f t="shared" si="1"/>
        <v>145000</v>
      </c>
      <c r="H22" s="214"/>
      <c r="I22" s="264">
        <f>SUM(J22:L22)</f>
        <v>72500</v>
      </c>
      <c r="J22" s="215"/>
      <c r="K22" s="221">
        <v>72500</v>
      </c>
      <c r="L22" s="215"/>
      <c r="M22" s="291">
        <v>72500</v>
      </c>
    </row>
    <row r="23" spans="1:13" ht="16.5" customHeight="1">
      <c r="A23" s="263">
        <v>9</v>
      </c>
      <c r="B23" s="302"/>
      <c r="C23" s="120"/>
      <c r="D23" s="219" t="s">
        <v>168</v>
      </c>
      <c r="E23" s="119" t="s">
        <v>158</v>
      </c>
      <c r="F23" s="120">
        <v>2006</v>
      </c>
      <c r="G23" s="221">
        <f t="shared" si="1"/>
        <v>100000</v>
      </c>
      <c r="H23" s="214"/>
      <c r="I23" s="264">
        <f aca="true" t="shared" si="2" ref="I23:I79">SUM(J23:L23)</f>
        <v>0</v>
      </c>
      <c r="J23" s="215"/>
      <c r="K23" s="221"/>
      <c r="L23" s="215"/>
      <c r="M23" s="216">
        <v>100000</v>
      </c>
    </row>
    <row r="24" spans="1:13" ht="16.5" customHeight="1">
      <c r="A24" s="217">
        <v>10</v>
      </c>
      <c r="B24" s="302"/>
      <c r="C24" s="120"/>
      <c r="D24" s="239" t="s">
        <v>213</v>
      </c>
      <c r="E24" s="119" t="s">
        <v>158</v>
      </c>
      <c r="F24" s="120">
        <v>2006</v>
      </c>
      <c r="G24" s="221">
        <f t="shared" si="1"/>
        <v>275000</v>
      </c>
      <c r="H24" s="214"/>
      <c r="I24" s="264">
        <f t="shared" si="2"/>
        <v>0</v>
      </c>
      <c r="J24" s="215"/>
      <c r="K24" s="221"/>
      <c r="L24" s="215"/>
      <c r="M24" s="216">
        <v>275000</v>
      </c>
    </row>
    <row r="25" spans="1:13" ht="15" customHeight="1">
      <c r="A25" s="206">
        <v>11</v>
      </c>
      <c r="B25" s="301"/>
      <c r="C25" s="120"/>
      <c r="D25" s="235" t="s">
        <v>188</v>
      </c>
      <c r="E25" s="119" t="s">
        <v>158</v>
      </c>
      <c r="F25" s="120">
        <v>2006</v>
      </c>
      <c r="G25" s="221">
        <f t="shared" si="1"/>
        <v>106500</v>
      </c>
      <c r="H25" s="214"/>
      <c r="I25" s="264">
        <f t="shared" si="2"/>
        <v>0</v>
      </c>
      <c r="J25" s="215"/>
      <c r="K25" s="221"/>
      <c r="L25" s="215"/>
      <c r="M25" s="291">
        <v>106500</v>
      </c>
    </row>
    <row r="26" spans="1:13" ht="13.5" customHeight="1">
      <c r="A26" s="117">
        <v>12</v>
      </c>
      <c r="B26" s="300"/>
      <c r="C26" s="118"/>
      <c r="D26" s="208" t="s">
        <v>189</v>
      </c>
      <c r="E26" s="233" t="s">
        <v>158</v>
      </c>
      <c r="F26" s="118">
        <v>2006</v>
      </c>
      <c r="G26" s="220">
        <f t="shared" si="1"/>
        <v>250000</v>
      </c>
      <c r="H26" s="209"/>
      <c r="I26" s="277">
        <f t="shared" si="2"/>
        <v>0</v>
      </c>
      <c r="J26" s="210"/>
      <c r="K26" s="220"/>
      <c r="L26" s="210"/>
      <c r="M26" s="414">
        <v>250000</v>
      </c>
    </row>
    <row r="27" spans="1:13" ht="16.5" customHeight="1">
      <c r="A27" s="263"/>
      <c r="B27" s="302"/>
      <c r="C27" s="120"/>
      <c r="D27" s="377" t="s">
        <v>160</v>
      </c>
      <c r="E27" s="415"/>
      <c r="F27" s="416"/>
      <c r="G27" s="390">
        <f t="shared" si="1"/>
        <v>1130126</v>
      </c>
      <c r="H27" s="417">
        <f>SUM(H28:H36)</f>
        <v>0</v>
      </c>
      <c r="I27" s="264">
        <f t="shared" si="2"/>
        <v>758251</v>
      </c>
      <c r="J27" s="417">
        <f>SUM(J28:J37)</f>
        <v>172827</v>
      </c>
      <c r="K27" s="417">
        <f>SUM(K28:K37)</f>
        <v>371875</v>
      </c>
      <c r="L27" s="417">
        <f>SUM(L28:L37)</f>
        <v>213549</v>
      </c>
      <c r="M27" s="418">
        <f>SUM(M28:M37)</f>
        <v>371875</v>
      </c>
    </row>
    <row r="28" spans="1:13" ht="16.5" customHeight="1">
      <c r="A28" s="206">
        <v>13</v>
      </c>
      <c r="B28" s="300"/>
      <c r="C28" s="218"/>
      <c r="D28" s="235" t="s">
        <v>190</v>
      </c>
      <c r="E28" s="240" t="s">
        <v>158</v>
      </c>
      <c r="F28" s="207">
        <v>2005</v>
      </c>
      <c r="G28" s="285">
        <f aca="true" t="shared" si="3" ref="G28:G36">H28+I28+M28</f>
        <v>66106</v>
      </c>
      <c r="H28" s="268"/>
      <c r="I28" s="245">
        <f>SUM(J28:L28)</f>
        <v>66106</v>
      </c>
      <c r="J28" s="282">
        <v>33053</v>
      </c>
      <c r="K28" s="269"/>
      <c r="L28" s="244">
        <v>33053</v>
      </c>
      <c r="M28" s="270"/>
    </row>
    <row r="29" spans="1:13" ht="22.5" customHeight="1">
      <c r="A29" s="263">
        <v>14</v>
      </c>
      <c r="B29" s="302"/>
      <c r="C29" s="120"/>
      <c r="D29" s="219" t="s">
        <v>214</v>
      </c>
      <c r="E29" s="119" t="s">
        <v>158</v>
      </c>
      <c r="F29" s="120">
        <v>2005</v>
      </c>
      <c r="G29" s="221">
        <f t="shared" si="3"/>
        <v>62500</v>
      </c>
      <c r="H29" s="214"/>
      <c r="I29" s="215">
        <f>SUM(J29:L29)</f>
        <v>62500</v>
      </c>
      <c r="J29" s="283">
        <v>31250</v>
      </c>
      <c r="K29" s="221"/>
      <c r="L29" s="215">
        <v>31250</v>
      </c>
      <c r="M29" s="216"/>
    </row>
    <row r="30" spans="1:13" ht="15.75" customHeight="1">
      <c r="A30" s="263">
        <v>15</v>
      </c>
      <c r="B30" s="302"/>
      <c r="C30" s="120"/>
      <c r="D30" s="219" t="s">
        <v>222</v>
      </c>
      <c r="E30" s="119" t="s">
        <v>158</v>
      </c>
      <c r="F30" s="120">
        <v>2005</v>
      </c>
      <c r="G30" s="221">
        <f t="shared" si="3"/>
        <v>50000</v>
      </c>
      <c r="H30" s="214"/>
      <c r="I30" s="215">
        <f aca="true" t="shared" si="4" ref="I30:I36">SUM(J30:L30)</f>
        <v>50000</v>
      </c>
      <c r="J30" s="283">
        <v>50000</v>
      </c>
      <c r="K30" s="221"/>
      <c r="L30" s="215"/>
      <c r="M30" s="216"/>
    </row>
    <row r="31" spans="1:13" ht="18" customHeight="1">
      <c r="A31" s="263">
        <v>16</v>
      </c>
      <c r="B31" s="302"/>
      <c r="C31" s="120"/>
      <c r="D31" s="208" t="s">
        <v>217</v>
      </c>
      <c r="E31" s="233" t="s">
        <v>158</v>
      </c>
      <c r="F31" s="118">
        <v>2005</v>
      </c>
      <c r="G31" s="221">
        <f t="shared" si="3"/>
        <v>105770</v>
      </c>
      <c r="H31" s="209"/>
      <c r="I31" s="215">
        <f t="shared" si="4"/>
        <v>105770</v>
      </c>
      <c r="J31" s="284">
        <v>18524</v>
      </c>
      <c r="K31" s="220"/>
      <c r="L31" s="210">
        <v>87246</v>
      </c>
      <c r="M31" s="211"/>
    </row>
    <row r="32" spans="1:13" ht="16.5" customHeight="1">
      <c r="A32" s="217">
        <v>17</v>
      </c>
      <c r="B32" s="302"/>
      <c r="C32" s="120"/>
      <c r="D32" s="219" t="s">
        <v>191</v>
      </c>
      <c r="E32" s="119" t="s">
        <v>158</v>
      </c>
      <c r="F32" s="118">
        <v>2005</v>
      </c>
      <c r="G32" s="221">
        <f t="shared" si="3"/>
        <v>62000</v>
      </c>
      <c r="H32" s="209"/>
      <c r="I32" s="215">
        <f t="shared" si="4"/>
        <v>62000</v>
      </c>
      <c r="J32" s="283"/>
      <c r="K32" s="220"/>
      <c r="L32" s="210">
        <v>62000</v>
      </c>
      <c r="M32" s="211"/>
    </row>
    <row r="33" spans="1:13" ht="24" customHeight="1">
      <c r="A33" s="263">
        <v>18</v>
      </c>
      <c r="B33" s="302"/>
      <c r="C33" s="120"/>
      <c r="D33" s="219" t="s">
        <v>308</v>
      </c>
      <c r="E33" s="119" t="s">
        <v>158</v>
      </c>
      <c r="F33" s="120">
        <v>2005</v>
      </c>
      <c r="G33" s="221">
        <f t="shared" si="3"/>
        <v>40000</v>
      </c>
      <c r="H33" s="215"/>
      <c r="I33" s="215">
        <f t="shared" si="4"/>
        <v>40000</v>
      </c>
      <c r="J33" s="283">
        <v>40000</v>
      </c>
      <c r="K33" s="221"/>
      <c r="L33" s="215"/>
      <c r="M33" s="216"/>
    </row>
    <row r="34" spans="1:13" ht="22.5" customHeight="1">
      <c r="A34" s="263">
        <v>19</v>
      </c>
      <c r="B34" s="302"/>
      <c r="C34" s="120"/>
      <c r="D34" s="219" t="s">
        <v>221</v>
      </c>
      <c r="E34" s="119" t="s">
        <v>158</v>
      </c>
      <c r="F34" s="354" t="s">
        <v>192</v>
      </c>
      <c r="G34" s="221">
        <f t="shared" si="3"/>
        <v>62500</v>
      </c>
      <c r="H34" s="215"/>
      <c r="I34" s="215">
        <f t="shared" si="4"/>
        <v>31250</v>
      </c>
      <c r="J34" s="215"/>
      <c r="K34" s="221">
        <v>31250</v>
      </c>
      <c r="L34" s="215"/>
      <c r="M34" s="216">
        <v>31250</v>
      </c>
    </row>
    <row r="35" spans="1:13" ht="23.25" customHeight="1">
      <c r="A35" s="263">
        <v>20</v>
      </c>
      <c r="B35" s="427"/>
      <c r="C35" s="120"/>
      <c r="D35" s="208" t="s">
        <v>215</v>
      </c>
      <c r="E35" s="119" t="s">
        <v>158</v>
      </c>
      <c r="F35" s="354" t="s">
        <v>192</v>
      </c>
      <c r="G35" s="221">
        <f t="shared" si="3"/>
        <v>150000</v>
      </c>
      <c r="H35" s="209"/>
      <c r="I35" s="215">
        <f t="shared" si="4"/>
        <v>75000</v>
      </c>
      <c r="J35" s="292"/>
      <c r="K35" s="220">
        <v>75000</v>
      </c>
      <c r="L35" s="210"/>
      <c r="M35" s="211">
        <v>75000</v>
      </c>
    </row>
    <row r="36" spans="1:13" ht="17.25" customHeight="1">
      <c r="A36" s="263">
        <v>21</v>
      </c>
      <c r="B36" s="427"/>
      <c r="C36" s="120"/>
      <c r="D36" s="208" t="s">
        <v>193</v>
      </c>
      <c r="E36" s="233" t="s">
        <v>158</v>
      </c>
      <c r="F36" s="118" t="s">
        <v>183</v>
      </c>
      <c r="G36" s="220">
        <f t="shared" si="3"/>
        <v>331250</v>
      </c>
      <c r="H36" s="209"/>
      <c r="I36" s="210">
        <f t="shared" si="4"/>
        <v>165625</v>
      </c>
      <c r="J36" s="210"/>
      <c r="K36" s="220">
        <v>165625</v>
      </c>
      <c r="L36" s="210"/>
      <c r="M36" s="211">
        <v>165625</v>
      </c>
    </row>
    <row r="37" spans="1:13" ht="17.25" customHeight="1">
      <c r="A37" s="263">
        <v>22</v>
      </c>
      <c r="B37" s="427"/>
      <c r="C37" s="120"/>
      <c r="D37" s="219" t="s">
        <v>312</v>
      </c>
      <c r="E37" s="119" t="s">
        <v>158</v>
      </c>
      <c r="F37" s="354">
        <v>2005</v>
      </c>
      <c r="G37" s="221">
        <f>SUM(H37+I37+M37)</f>
        <v>200000</v>
      </c>
      <c r="H37" s="214"/>
      <c r="I37" s="264">
        <f>SUM(J37:L37)</f>
        <v>100000</v>
      </c>
      <c r="J37" s="215"/>
      <c r="K37" s="221">
        <v>100000</v>
      </c>
      <c r="L37" s="215"/>
      <c r="M37" s="211">
        <v>100000</v>
      </c>
    </row>
    <row r="38" spans="1:13" ht="15" customHeight="1">
      <c r="A38" s="263"/>
      <c r="B38" s="298"/>
      <c r="C38" s="120"/>
      <c r="D38" s="377" t="s">
        <v>161</v>
      </c>
      <c r="E38" s="415"/>
      <c r="F38" s="416"/>
      <c r="G38" s="390">
        <f>SUM(G39:G48)</f>
        <v>105000</v>
      </c>
      <c r="H38" s="417">
        <f>SUM(H39:H46)</f>
        <v>0</v>
      </c>
      <c r="I38" s="419">
        <f t="shared" si="2"/>
        <v>105000</v>
      </c>
      <c r="J38" s="417">
        <f>SUM(J39:J48)</f>
        <v>105000</v>
      </c>
      <c r="K38" s="246"/>
      <c r="L38" s="247"/>
      <c r="M38" s="262"/>
    </row>
    <row r="39" spans="1:13" ht="12.75" customHeight="1">
      <c r="A39" s="217">
        <v>23</v>
      </c>
      <c r="B39" s="218"/>
      <c r="C39" s="218"/>
      <c r="D39" s="239" t="s">
        <v>162</v>
      </c>
      <c r="E39" s="240" t="s">
        <v>26</v>
      </c>
      <c r="F39" s="218">
        <v>2005</v>
      </c>
      <c r="G39" s="285">
        <f>H39+I39+M39</f>
        <v>34000</v>
      </c>
      <c r="H39" s="242"/>
      <c r="I39" s="250">
        <f t="shared" si="2"/>
        <v>34000</v>
      </c>
      <c r="J39" s="242">
        <v>34000</v>
      </c>
      <c r="K39" s="242"/>
      <c r="L39" s="243"/>
      <c r="M39" s="261"/>
    </row>
    <row r="40" spans="1:13" ht="12.75" customHeight="1">
      <c r="A40" s="263">
        <v>24</v>
      </c>
      <c r="B40" s="120"/>
      <c r="C40" s="120"/>
      <c r="D40" s="219" t="s">
        <v>163</v>
      </c>
      <c r="E40" s="119"/>
      <c r="F40" s="120"/>
      <c r="G40" s="221">
        <f>H40+I40+M40</f>
        <v>0</v>
      </c>
      <c r="H40" s="246"/>
      <c r="I40" s="264">
        <f t="shared" si="2"/>
        <v>0</v>
      </c>
      <c r="J40" s="246"/>
      <c r="K40" s="246"/>
      <c r="L40" s="247"/>
      <c r="M40" s="262"/>
    </row>
    <row r="41" spans="1:13" ht="12.75" customHeight="1">
      <c r="A41" s="263">
        <v>25</v>
      </c>
      <c r="B41" s="120"/>
      <c r="C41" s="120"/>
      <c r="D41" s="219" t="s">
        <v>164</v>
      </c>
      <c r="E41" s="119"/>
      <c r="F41" s="120"/>
      <c r="G41" s="221">
        <f>H41+I41+M41</f>
        <v>0</v>
      </c>
      <c r="H41" s="246"/>
      <c r="I41" s="264">
        <f t="shared" si="2"/>
        <v>0</v>
      </c>
      <c r="J41" s="246"/>
      <c r="K41" s="246"/>
      <c r="L41" s="247"/>
      <c r="M41" s="262"/>
    </row>
    <row r="42" spans="1:13" ht="12.75" customHeight="1">
      <c r="A42" s="263">
        <v>26</v>
      </c>
      <c r="B42" s="120"/>
      <c r="C42" s="120"/>
      <c r="D42" s="219" t="s">
        <v>165</v>
      </c>
      <c r="E42" s="119"/>
      <c r="F42" s="120"/>
      <c r="G42" s="221">
        <f>H42+I42+M42</f>
        <v>0</v>
      </c>
      <c r="H42" s="246"/>
      <c r="I42" s="264">
        <f t="shared" si="2"/>
        <v>0</v>
      </c>
      <c r="J42" s="246"/>
      <c r="K42" s="246"/>
      <c r="L42" s="247"/>
      <c r="M42" s="262"/>
    </row>
    <row r="43" spans="1:13" ht="15" customHeight="1">
      <c r="A43" s="263">
        <v>27</v>
      </c>
      <c r="B43" s="120"/>
      <c r="C43" s="120"/>
      <c r="D43" s="219" t="s">
        <v>287</v>
      </c>
      <c r="E43" s="119" t="s">
        <v>25</v>
      </c>
      <c r="F43" s="120">
        <v>2005</v>
      </c>
      <c r="G43" s="221">
        <f>H43+I43+M43</f>
        <v>16000</v>
      </c>
      <c r="H43" s="246"/>
      <c r="I43" s="264">
        <f t="shared" si="2"/>
        <v>16000</v>
      </c>
      <c r="J43" s="246">
        <v>16000</v>
      </c>
      <c r="K43" s="246"/>
      <c r="L43" s="247"/>
      <c r="M43" s="262"/>
    </row>
    <row r="44" spans="1:13" ht="13.5" customHeight="1">
      <c r="A44" s="263">
        <v>28</v>
      </c>
      <c r="B44" s="120"/>
      <c r="C44" s="120"/>
      <c r="D44" s="219" t="s">
        <v>288</v>
      </c>
      <c r="E44" s="119"/>
      <c r="F44" s="120"/>
      <c r="G44" s="221">
        <f>SUM(I44:M44)</f>
        <v>0</v>
      </c>
      <c r="H44" s="246"/>
      <c r="I44" s="264">
        <f t="shared" si="2"/>
        <v>0</v>
      </c>
      <c r="J44" s="246"/>
      <c r="K44" s="246"/>
      <c r="L44" s="247"/>
      <c r="M44" s="262"/>
    </row>
    <row r="45" spans="1:13" ht="14.25" customHeight="1">
      <c r="A45" s="263">
        <v>29</v>
      </c>
      <c r="B45" s="120"/>
      <c r="C45" s="120"/>
      <c r="D45" s="219" t="s">
        <v>289</v>
      </c>
      <c r="E45" s="119"/>
      <c r="F45" s="120"/>
      <c r="G45" s="221">
        <f>SUM(I45:M45)</f>
        <v>0</v>
      </c>
      <c r="H45" s="246"/>
      <c r="I45" s="264">
        <f t="shared" si="2"/>
        <v>0</v>
      </c>
      <c r="J45" s="246"/>
      <c r="K45" s="246"/>
      <c r="L45" s="247"/>
      <c r="M45" s="262"/>
    </row>
    <row r="46" spans="1:13" ht="13.5" customHeight="1">
      <c r="A46" s="263">
        <v>30</v>
      </c>
      <c r="B46" s="120"/>
      <c r="C46" s="120"/>
      <c r="D46" s="219" t="s">
        <v>290</v>
      </c>
      <c r="E46" s="119"/>
      <c r="F46" s="120"/>
      <c r="G46" s="221"/>
      <c r="H46" s="246"/>
      <c r="I46" s="264">
        <f t="shared" si="2"/>
        <v>0</v>
      </c>
      <c r="J46" s="246"/>
      <c r="K46" s="246"/>
      <c r="L46" s="247"/>
      <c r="M46" s="262"/>
    </row>
    <row r="47" spans="1:13" ht="26.25" customHeight="1">
      <c r="A47" s="263">
        <v>31</v>
      </c>
      <c r="B47" s="120"/>
      <c r="C47" s="120"/>
      <c r="D47" s="219" t="s">
        <v>218</v>
      </c>
      <c r="E47" s="119" t="s">
        <v>194</v>
      </c>
      <c r="F47" s="120">
        <v>2005</v>
      </c>
      <c r="G47" s="221">
        <f>H47+I47+M47</f>
        <v>50000</v>
      </c>
      <c r="H47" s="246"/>
      <c r="I47" s="264">
        <f t="shared" si="2"/>
        <v>50000</v>
      </c>
      <c r="J47" s="246">
        <v>50000</v>
      </c>
      <c r="K47" s="232"/>
      <c r="L47" s="231"/>
      <c r="M47" s="259"/>
    </row>
    <row r="48" spans="1:13" ht="17.25" customHeight="1">
      <c r="A48" s="117">
        <v>32</v>
      </c>
      <c r="B48" s="118"/>
      <c r="C48" s="118"/>
      <c r="D48" s="208" t="s">
        <v>219</v>
      </c>
      <c r="E48" s="233" t="s">
        <v>194</v>
      </c>
      <c r="F48" s="118">
        <v>2005</v>
      </c>
      <c r="G48" s="220">
        <f>H48+I48+M48</f>
        <v>5000</v>
      </c>
      <c r="H48" s="234"/>
      <c r="I48" s="277">
        <f t="shared" si="2"/>
        <v>5000</v>
      </c>
      <c r="J48" s="232">
        <v>5000</v>
      </c>
      <c r="K48" s="232"/>
      <c r="L48" s="231"/>
      <c r="M48" s="259"/>
    </row>
    <row r="49" spans="1:13" ht="18" customHeight="1">
      <c r="A49" s="263"/>
      <c r="B49" s="120"/>
      <c r="C49" s="120"/>
      <c r="D49" s="377" t="s">
        <v>216</v>
      </c>
      <c r="E49" s="120"/>
      <c r="F49" s="120"/>
      <c r="G49" s="390">
        <f>H49+I49+M49</f>
        <v>55000</v>
      </c>
      <c r="H49" s="391"/>
      <c r="I49" s="392">
        <f t="shared" si="2"/>
        <v>55000</v>
      </c>
      <c r="J49" s="393">
        <f>SUM(J50:J51)</f>
        <v>55000</v>
      </c>
      <c r="K49" s="246"/>
      <c r="L49" s="247"/>
      <c r="M49" s="262"/>
    </row>
    <row r="50" spans="1:13" ht="12.75" customHeight="1">
      <c r="A50" s="217">
        <v>33</v>
      </c>
      <c r="B50" s="218"/>
      <c r="C50" s="218"/>
      <c r="D50" s="239" t="s">
        <v>47</v>
      </c>
      <c r="E50" s="540" t="s">
        <v>24</v>
      </c>
      <c r="F50" s="120">
        <v>2005</v>
      </c>
      <c r="G50" s="221">
        <f>H50+I50+M50</f>
        <v>40000</v>
      </c>
      <c r="H50" s="394"/>
      <c r="I50" s="264">
        <f t="shared" si="2"/>
        <v>40000</v>
      </c>
      <c r="J50" s="246">
        <v>40000</v>
      </c>
      <c r="K50" s="246"/>
      <c r="L50" s="247"/>
      <c r="M50" s="262"/>
    </row>
    <row r="51" spans="1:13" ht="15" customHeight="1" thickBot="1">
      <c r="A51" s="266">
        <v>34</v>
      </c>
      <c r="B51" s="374"/>
      <c r="C51" s="267"/>
      <c r="D51" s="273" t="s">
        <v>48</v>
      </c>
      <c r="E51" s="541"/>
      <c r="F51" s="267">
        <v>2005</v>
      </c>
      <c r="G51" s="276">
        <f>H51+I51+M51</f>
        <v>15000</v>
      </c>
      <c r="H51" s="340"/>
      <c r="I51" s="275">
        <f t="shared" si="2"/>
        <v>15000</v>
      </c>
      <c r="J51" s="341">
        <v>15000</v>
      </c>
      <c r="K51" s="341"/>
      <c r="L51" s="342"/>
      <c r="M51" s="343"/>
    </row>
    <row r="52" spans="1:13" ht="13.5" customHeight="1" thickBot="1">
      <c r="A52" s="279"/>
      <c r="B52" s="299">
        <v>700</v>
      </c>
      <c r="C52" s="318"/>
      <c r="D52" s="319" t="s">
        <v>32</v>
      </c>
      <c r="E52" s="327"/>
      <c r="F52" s="318"/>
      <c r="G52" s="320">
        <f>SUM(G53+G54)</f>
        <v>44801</v>
      </c>
      <c r="H52" s="323"/>
      <c r="I52" s="281">
        <f t="shared" si="2"/>
        <v>44801</v>
      </c>
      <c r="J52" s="335">
        <f>SUM(J53+J54)</f>
        <v>44801</v>
      </c>
      <c r="K52" s="312"/>
      <c r="L52" s="311"/>
      <c r="M52" s="313"/>
    </row>
    <row r="53" spans="1:13" ht="21.75" customHeight="1">
      <c r="A53" s="217">
        <v>35</v>
      </c>
      <c r="B53" s="304"/>
      <c r="C53" s="218">
        <v>70005</v>
      </c>
      <c r="D53" s="239" t="s">
        <v>49</v>
      </c>
      <c r="E53" s="218" t="s">
        <v>24</v>
      </c>
      <c r="F53" s="218">
        <v>2005</v>
      </c>
      <c r="G53" s="285">
        <f>H53+I53+M53</f>
        <v>30000</v>
      </c>
      <c r="H53" s="241"/>
      <c r="I53" s="250">
        <f t="shared" si="2"/>
        <v>30000</v>
      </c>
      <c r="J53" s="242">
        <v>30000</v>
      </c>
      <c r="K53" s="242"/>
      <c r="L53" s="243"/>
      <c r="M53" s="261"/>
    </row>
    <row r="54" spans="1:13" ht="20.25" customHeight="1" thickBot="1">
      <c r="A54" s="117">
        <v>36</v>
      </c>
      <c r="B54" s="314"/>
      <c r="C54" s="118"/>
      <c r="D54" s="208" t="s">
        <v>205</v>
      </c>
      <c r="E54" s="118"/>
      <c r="F54" s="118">
        <v>2005</v>
      </c>
      <c r="G54" s="220">
        <f>H54+I54+M54</f>
        <v>14801</v>
      </c>
      <c r="H54" s="234"/>
      <c r="I54" s="277">
        <f t="shared" si="2"/>
        <v>14801</v>
      </c>
      <c r="J54" s="232">
        <v>14801</v>
      </c>
      <c r="K54" s="232"/>
      <c r="L54" s="231"/>
      <c r="M54" s="259"/>
    </row>
    <row r="55" spans="1:13" ht="16.5" customHeight="1" thickBot="1">
      <c r="A55" s="279"/>
      <c r="B55" s="318">
        <v>710</v>
      </c>
      <c r="C55" s="318"/>
      <c r="D55" s="319" t="s">
        <v>50</v>
      </c>
      <c r="E55" s="327"/>
      <c r="F55" s="318"/>
      <c r="G55" s="320">
        <f>SUM(G56)</f>
        <v>7000</v>
      </c>
      <c r="H55" s="323"/>
      <c r="I55" s="324">
        <f>SUM(I56)</f>
        <v>7000</v>
      </c>
      <c r="J55" s="321">
        <f>SUM(J56)</f>
        <v>0</v>
      </c>
      <c r="K55" s="321">
        <f>SUM(K56)</f>
        <v>7000</v>
      </c>
      <c r="L55" s="321">
        <f>SUM(L56)</f>
        <v>0</v>
      </c>
      <c r="M55" s="336">
        <f>SUM(M56)</f>
        <v>0</v>
      </c>
    </row>
    <row r="56" spans="1:13" ht="12.75" customHeight="1" thickBot="1">
      <c r="A56" s="271">
        <v>37</v>
      </c>
      <c r="B56" s="328"/>
      <c r="C56" s="272">
        <v>71015</v>
      </c>
      <c r="D56" s="329" t="s">
        <v>51</v>
      </c>
      <c r="E56" s="330" t="s">
        <v>52</v>
      </c>
      <c r="F56" s="272">
        <v>2005</v>
      </c>
      <c r="G56" s="331">
        <f>H56+I56+M56</f>
        <v>7000</v>
      </c>
      <c r="H56" s="332"/>
      <c r="I56" s="333">
        <f t="shared" si="2"/>
        <v>7000</v>
      </c>
      <c r="J56" s="334"/>
      <c r="K56" s="237">
        <v>7000</v>
      </c>
      <c r="L56" s="238"/>
      <c r="M56" s="260"/>
    </row>
    <row r="57" spans="1:13" ht="14.25" customHeight="1" thickBot="1">
      <c r="A57" s="279"/>
      <c r="B57" s="299">
        <v>750</v>
      </c>
      <c r="C57" s="318"/>
      <c r="D57" s="319" t="s">
        <v>33</v>
      </c>
      <c r="E57" s="327"/>
      <c r="F57" s="318"/>
      <c r="G57" s="320">
        <f>SUM(G58:G58)</f>
        <v>144467</v>
      </c>
      <c r="H57" s="321">
        <f>SUM(H58:H58)</f>
        <v>0</v>
      </c>
      <c r="I57" s="324">
        <f t="shared" si="2"/>
        <v>144467</v>
      </c>
      <c r="J57" s="321">
        <f>SUM(J58:J58)</f>
        <v>144467</v>
      </c>
      <c r="K57" s="338"/>
      <c r="L57" s="337"/>
      <c r="M57" s="339">
        <f>SUM(M58:M58)</f>
        <v>0</v>
      </c>
    </row>
    <row r="58" spans="1:13" ht="14.25" customHeight="1">
      <c r="A58" s="352"/>
      <c r="B58" s="353"/>
      <c r="C58" s="345">
        <v>75020</v>
      </c>
      <c r="D58" s="344" t="s">
        <v>34</v>
      </c>
      <c r="E58" s="345" t="s">
        <v>167</v>
      </c>
      <c r="F58" s="345">
        <v>2005</v>
      </c>
      <c r="G58" s="346">
        <f>H58+I58+M58</f>
        <v>144467</v>
      </c>
      <c r="H58" s="347"/>
      <c r="I58" s="348">
        <f t="shared" si="2"/>
        <v>144467</v>
      </c>
      <c r="J58" s="349">
        <f>SUM(J59:J64)</f>
        <v>144467</v>
      </c>
      <c r="K58" s="349"/>
      <c r="L58" s="350"/>
      <c r="M58" s="351"/>
    </row>
    <row r="59" spans="1:13" ht="12.75" customHeight="1">
      <c r="A59" s="263">
        <v>38</v>
      </c>
      <c r="B59" s="298"/>
      <c r="C59" s="120"/>
      <c r="D59" s="219" t="s">
        <v>175</v>
      </c>
      <c r="E59" s="120" t="s">
        <v>166</v>
      </c>
      <c r="F59" s="120"/>
      <c r="G59" s="221">
        <f>H59+I59+M59</f>
        <v>104926</v>
      </c>
      <c r="H59" s="246"/>
      <c r="I59" s="264">
        <f t="shared" si="2"/>
        <v>104926</v>
      </c>
      <c r="J59" s="246">
        <v>104926</v>
      </c>
      <c r="K59" s="246"/>
      <c r="L59" s="247"/>
      <c r="M59" s="262"/>
    </row>
    <row r="60" spans="1:13" ht="22.5" customHeight="1">
      <c r="A60" s="263"/>
      <c r="B60" s="298"/>
      <c r="C60" s="120"/>
      <c r="D60" s="219" t="s">
        <v>176</v>
      </c>
      <c r="E60" s="120"/>
      <c r="F60" s="120"/>
      <c r="G60" s="221"/>
      <c r="H60" s="246"/>
      <c r="I60" s="264"/>
      <c r="J60" s="246"/>
      <c r="K60" s="246"/>
      <c r="L60" s="247"/>
      <c r="M60" s="262"/>
    </row>
    <row r="61" spans="1:13" ht="13.5" customHeight="1">
      <c r="A61" s="263"/>
      <c r="B61" s="298"/>
      <c r="C61" s="120"/>
      <c r="D61" s="219" t="s">
        <v>173</v>
      </c>
      <c r="E61" s="120"/>
      <c r="F61" s="120"/>
      <c r="G61" s="221"/>
      <c r="H61" s="246"/>
      <c r="I61" s="264">
        <f t="shared" si="2"/>
        <v>0</v>
      </c>
      <c r="J61" s="246"/>
      <c r="K61" s="246"/>
      <c r="L61" s="247"/>
      <c r="M61" s="262"/>
    </row>
    <row r="62" spans="1:13" ht="13.5" customHeight="1">
      <c r="A62" s="263"/>
      <c r="B62" s="298"/>
      <c r="C62" s="120"/>
      <c r="D62" s="219" t="s">
        <v>174</v>
      </c>
      <c r="E62" s="120"/>
      <c r="F62" s="120"/>
      <c r="G62" s="221"/>
      <c r="H62" s="246"/>
      <c r="I62" s="264">
        <f t="shared" si="2"/>
        <v>0</v>
      </c>
      <c r="J62" s="246"/>
      <c r="K62" s="246"/>
      <c r="L62" s="247"/>
      <c r="M62" s="262"/>
    </row>
    <row r="63" spans="1:13" ht="13.5" customHeight="1">
      <c r="A63" s="263">
        <v>39</v>
      </c>
      <c r="B63" s="298"/>
      <c r="C63" s="120"/>
      <c r="D63" s="219" t="s">
        <v>36</v>
      </c>
      <c r="E63" s="120"/>
      <c r="F63" s="120"/>
      <c r="G63" s="221">
        <f>H63+I63+M63</f>
        <v>39541</v>
      </c>
      <c r="H63" s="246"/>
      <c r="I63" s="264">
        <v>39541</v>
      </c>
      <c r="J63" s="246">
        <v>39541</v>
      </c>
      <c r="K63" s="246"/>
      <c r="L63" s="247"/>
      <c r="M63" s="262"/>
    </row>
    <row r="64" spans="1:13" ht="21.75" customHeight="1" thickBot="1">
      <c r="A64" s="117"/>
      <c r="B64" s="314"/>
      <c r="C64" s="118"/>
      <c r="D64" s="208" t="s">
        <v>206</v>
      </c>
      <c r="E64" s="118"/>
      <c r="F64" s="118"/>
      <c r="G64" s="220"/>
      <c r="H64" s="232"/>
      <c r="I64" s="277">
        <f t="shared" si="2"/>
        <v>0</v>
      </c>
      <c r="J64" s="232"/>
      <c r="K64" s="232"/>
      <c r="L64" s="231"/>
      <c r="M64" s="259"/>
    </row>
    <row r="65" spans="1:13" ht="12" customHeight="1" thickBot="1">
      <c r="A65" s="279"/>
      <c r="B65" s="299">
        <v>754</v>
      </c>
      <c r="C65" s="280"/>
      <c r="D65" s="319" t="s">
        <v>38</v>
      </c>
      <c r="E65" s="280"/>
      <c r="F65" s="280"/>
      <c r="G65" s="320">
        <f aca="true" t="shared" si="5" ref="G65:L65">SUM(G66)</f>
        <v>300000</v>
      </c>
      <c r="H65" s="321">
        <f t="shared" si="5"/>
        <v>0</v>
      </c>
      <c r="I65" s="324">
        <f>SUM(J65:L65)</f>
        <v>300000</v>
      </c>
      <c r="J65" s="321">
        <f t="shared" si="5"/>
        <v>0</v>
      </c>
      <c r="K65" s="321">
        <f t="shared" si="5"/>
        <v>0</v>
      </c>
      <c r="L65" s="321">
        <f t="shared" si="5"/>
        <v>300000</v>
      </c>
      <c r="M65" s="313"/>
    </row>
    <row r="66" spans="1:13" ht="21" customHeight="1" thickBot="1">
      <c r="A66" s="206">
        <v>40</v>
      </c>
      <c r="B66" s="207"/>
      <c r="C66" s="207">
        <v>75411</v>
      </c>
      <c r="D66" s="235" t="s">
        <v>53</v>
      </c>
      <c r="E66" s="207" t="s">
        <v>27</v>
      </c>
      <c r="F66" s="207">
        <v>2005</v>
      </c>
      <c r="G66" s="269">
        <f>H66+I66+M66</f>
        <v>300000</v>
      </c>
      <c r="H66" s="237"/>
      <c r="I66" s="278">
        <f t="shared" si="2"/>
        <v>300000</v>
      </c>
      <c r="J66" s="237"/>
      <c r="K66" s="237"/>
      <c r="L66" s="237">
        <v>300000</v>
      </c>
      <c r="M66" s="260"/>
    </row>
    <row r="67" spans="1:13" ht="12" customHeight="1" thickBot="1">
      <c r="A67" s="279"/>
      <c r="B67" s="299">
        <v>801</v>
      </c>
      <c r="C67" s="318"/>
      <c r="D67" s="319" t="s">
        <v>13</v>
      </c>
      <c r="E67" s="318"/>
      <c r="F67" s="318"/>
      <c r="G67" s="320">
        <f>SUM(G68+G71)</f>
        <v>2401421</v>
      </c>
      <c r="H67" s="320">
        <f>SUM(H68+H71)</f>
        <v>1196902</v>
      </c>
      <c r="I67" s="320">
        <f>SUM(J67:L67)</f>
        <v>1195569</v>
      </c>
      <c r="J67" s="320">
        <f>SUM(J68+J71)</f>
        <v>16529</v>
      </c>
      <c r="K67" s="320">
        <f>SUM(K68)</f>
        <v>200000</v>
      </c>
      <c r="L67" s="321">
        <f>SUM(L68)</f>
        <v>979040</v>
      </c>
      <c r="M67" s="336">
        <f>SUM(M68)</f>
        <v>0</v>
      </c>
    </row>
    <row r="68" spans="1:13" ht="21">
      <c r="A68" s="537">
        <v>41</v>
      </c>
      <c r="B68" s="531"/>
      <c r="C68" s="539">
        <v>80120</v>
      </c>
      <c r="D68" s="239" t="s">
        <v>28</v>
      </c>
      <c r="E68" s="218" t="s">
        <v>24</v>
      </c>
      <c r="F68" s="218" t="s">
        <v>29</v>
      </c>
      <c r="G68" s="285">
        <f>H68+I68+M68</f>
        <v>2375942</v>
      </c>
      <c r="H68" s="241">
        <v>1196902</v>
      </c>
      <c r="I68" s="250">
        <f t="shared" si="2"/>
        <v>1179040</v>
      </c>
      <c r="J68" s="251"/>
      <c r="K68" s="242">
        <v>200000</v>
      </c>
      <c r="L68" s="242">
        <v>979040</v>
      </c>
      <c r="M68" s="261"/>
    </row>
    <row r="69" spans="1:13" ht="12.75" customHeight="1">
      <c r="A69" s="538"/>
      <c r="B69" s="539"/>
      <c r="C69" s="530"/>
      <c r="D69" s="208" t="s">
        <v>30</v>
      </c>
      <c r="E69" s="248"/>
      <c r="F69" s="118"/>
      <c r="G69" s="220">
        <v>2217625</v>
      </c>
      <c r="H69" s="234"/>
      <c r="I69" s="277">
        <f t="shared" si="2"/>
        <v>0</v>
      </c>
      <c r="J69" s="249"/>
      <c r="K69" s="232"/>
      <c r="L69" s="232"/>
      <c r="M69" s="259"/>
    </row>
    <row r="70" spans="1:13" ht="16.5" customHeight="1">
      <c r="A70" s="206"/>
      <c r="B70" s="118"/>
      <c r="C70" s="118"/>
      <c r="D70" s="208" t="s">
        <v>31</v>
      </c>
      <c r="E70" s="326"/>
      <c r="F70" s="294"/>
      <c r="G70" s="220">
        <v>158317</v>
      </c>
      <c r="H70" s="234"/>
      <c r="I70" s="277">
        <f t="shared" si="2"/>
        <v>0</v>
      </c>
      <c r="J70" s="249"/>
      <c r="K70" s="232"/>
      <c r="L70" s="232"/>
      <c r="M70" s="259"/>
    </row>
    <row r="71" spans="1:13" ht="21.75" customHeight="1" thickBot="1">
      <c r="A71" s="206">
        <v>42</v>
      </c>
      <c r="B71" s="305"/>
      <c r="C71" s="267">
        <v>80140</v>
      </c>
      <c r="D71" s="273" t="s">
        <v>260</v>
      </c>
      <c r="E71" s="368"/>
      <c r="F71" s="369"/>
      <c r="G71" s="276">
        <v>25479</v>
      </c>
      <c r="H71" s="340"/>
      <c r="I71" s="275"/>
      <c r="J71" s="370">
        <v>16529</v>
      </c>
      <c r="K71" s="341"/>
      <c r="L71" s="341"/>
      <c r="M71" s="343"/>
    </row>
    <row r="72" spans="1:13" ht="16.5" customHeight="1" thickBot="1">
      <c r="A72" s="279"/>
      <c r="B72" s="299">
        <v>851</v>
      </c>
      <c r="C72" s="280"/>
      <c r="D72" s="319" t="s">
        <v>195</v>
      </c>
      <c r="E72" s="424"/>
      <c r="F72" s="322"/>
      <c r="G72" s="320">
        <f>SUM(G73)</f>
        <v>215000</v>
      </c>
      <c r="H72" s="425"/>
      <c r="I72" s="324">
        <f>SUM(I73)</f>
        <v>215000</v>
      </c>
      <c r="J72" s="325">
        <f>SUM(J73)</f>
        <v>165000</v>
      </c>
      <c r="K72" s="312"/>
      <c r="L72" s="312"/>
      <c r="M72" s="313"/>
    </row>
    <row r="73" spans="1:13" ht="32.25" customHeight="1" thickBot="1">
      <c r="A73" s="271">
        <v>43</v>
      </c>
      <c r="B73" s="303"/>
      <c r="C73" s="272">
        <v>85111</v>
      </c>
      <c r="D73" s="329" t="s">
        <v>224</v>
      </c>
      <c r="E73" s="420" t="s">
        <v>196</v>
      </c>
      <c r="F73" s="421">
        <v>2005</v>
      </c>
      <c r="G73" s="221">
        <f>H73+I73+M73</f>
        <v>215000</v>
      </c>
      <c r="H73" s="332"/>
      <c r="I73" s="250">
        <f t="shared" si="2"/>
        <v>215000</v>
      </c>
      <c r="J73" s="422">
        <v>165000</v>
      </c>
      <c r="K73" s="334">
        <v>50000</v>
      </c>
      <c r="L73" s="334"/>
      <c r="M73" s="423"/>
    </row>
    <row r="74" spans="1:13" ht="12.75" customHeight="1" thickBot="1">
      <c r="A74" s="279"/>
      <c r="B74" s="299">
        <v>852</v>
      </c>
      <c r="C74" s="280"/>
      <c r="D74" s="319" t="s">
        <v>157</v>
      </c>
      <c r="E74" s="280"/>
      <c r="F74" s="322"/>
      <c r="G74" s="320">
        <f>H74+I74+M74</f>
        <v>8600</v>
      </c>
      <c r="H74" s="323"/>
      <c r="I74" s="324">
        <f t="shared" si="2"/>
        <v>8600</v>
      </c>
      <c r="J74" s="325">
        <f>SUM(J75)</f>
        <v>8600</v>
      </c>
      <c r="K74" s="312"/>
      <c r="L74" s="312"/>
      <c r="M74" s="313"/>
    </row>
    <row r="75" spans="1:13" ht="13.5" customHeight="1">
      <c r="A75" s="206"/>
      <c r="B75" s="305"/>
      <c r="C75" s="293">
        <v>85218</v>
      </c>
      <c r="D75" s="239" t="s">
        <v>177</v>
      </c>
      <c r="E75" s="530" t="s">
        <v>178</v>
      </c>
      <c r="F75" s="294">
        <v>2005</v>
      </c>
      <c r="G75" s="220">
        <f>H75+I75+M75</f>
        <v>8600</v>
      </c>
      <c r="H75" s="234"/>
      <c r="I75" s="277">
        <f t="shared" si="2"/>
        <v>8600</v>
      </c>
      <c r="J75" s="249">
        <v>8600</v>
      </c>
      <c r="K75" s="232"/>
      <c r="L75" s="232"/>
      <c r="M75" s="259"/>
    </row>
    <row r="76" spans="1:13" ht="15" customHeight="1" thickBot="1">
      <c r="A76" s="117">
        <v>44</v>
      </c>
      <c r="B76" s="314"/>
      <c r="C76" s="207"/>
      <c r="D76" s="235" t="s">
        <v>197</v>
      </c>
      <c r="E76" s="531"/>
      <c r="F76" s="315"/>
      <c r="G76" s="269">
        <f>H76+I76+M76</f>
        <v>0</v>
      </c>
      <c r="H76" s="236"/>
      <c r="I76" s="278">
        <f t="shared" si="2"/>
        <v>0</v>
      </c>
      <c r="J76" s="316"/>
      <c r="K76" s="237"/>
      <c r="L76" s="237"/>
      <c r="M76" s="260"/>
    </row>
    <row r="77" spans="1:13" ht="12.75" customHeight="1" thickBot="1">
      <c r="A77" s="279"/>
      <c r="B77" s="299">
        <v>853</v>
      </c>
      <c r="C77" s="318"/>
      <c r="D77" s="319" t="s">
        <v>35</v>
      </c>
      <c r="E77" s="318"/>
      <c r="F77" s="318"/>
      <c r="G77" s="320">
        <f>SUM(G78:G79)</f>
        <v>50000</v>
      </c>
      <c r="H77" s="321">
        <f aca="true" t="shared" si="6" ref="H77:M77">SUM(H78:H79)</f>
        <v>0</v>
      </c>
      <c r="I77" s="321">
        <f t="shared" si="6"/>
        <v>50000</v>
      </c>
      <c r="J77" s="321">
        <f t="shared" si="6"/>
        <v>30000</v>
      </c>
      <c r="K77" s="321">
        <f t="shared" si="6"/>
        <v>20000</v>
      </c>
      <c r="L77" s="321">
        <f t="shared" si="6"/>
        <v>0</v>
      </c>
      <c r="M77" s="336">
        <f t="shared" si="6"/>
        <v>0</v>
      </c>
    </row>
    <row r="78" spans="1:13" ht="20.25" customHeight="1">
      <c r="A78" s="217">
        <v>45</v>
      </c>
      <c r="B78" s="301"/>
      <c r="C78" s="218">
        <v>85333</v>
      </c>
      <c r="D78" s="239" t="s">
        <v>54</v>
      </c>
      <c r="E78" s="532" t="s">
        <v>55</v>
      </c>
      <c r="F78" s="218">
        <v>2005</v>
      </c>
      <c r="G78" s="285">
        <f>H78+I78+M78</f>
        <v>44300</v>
      </c>
      <c r="H78" s="317"/>
      <c r="I78" s="250">
        <f t="shared" si="2"/>
        <v>44300</v>
      </c>
      <c r="J78" s="245">
        <v>24300</v>
      </c>
      <c r="K78" s="285">
        <v>20000</v>
      </c>
      <c r="L78" s="245"/>
      <c r="M78" s="286"/>
    </row>
    <row r="79" spans="1:13" ht="12" customHeight="1">
      <c r="A79" s="217">
        <v>46</v>
      </c>
      <c r="B79" s="301"/>
      <c r="C79" s="290"/>
      <c r="D79" s="219" t="s">
        <v>198</v>
      </c>
      <c r="E79" s="533"/>
      <c r="F79" s="120"/>
      <c r="G79" s="221">
        <f>H79+I79+M79</f>
        <v>5700</v>
      </c>
      <c r="H79" s="287"/>
      <c r="I79" s="264">
        <f t="shared" si="2"/>
        <v>5700</v>
      </c>
      <c r="J79" s="210">
        <v>5700</v>
      </c>
      <c r="K79" s="265"/>
      <c r="L79" s="210"/>
      <c r="M79" s="211"/>
    </row>
    <row r="80" spans="1:13" ht="11.25" thickBot="1">
      <c r="A80" s="534" t="s">
        <v>56</v>
      </c>
      <c r="B80" s="535"/>
      <c r="C80" s="535"/>
      <c r="D80" s="535"/>
      <c r="E80" s="535"/>
      <c r="F80" s="536"/>
      <c r="G80" s="306">
        <f aca="true" t="shared" si="7" ref="G80:L80">SUM(G14+G57+G67+G77+G55+G52+G65+G72+G74+G12)</f>
        <v>7676415</v>
      </c>
      <c r="H80" s="306">
        <f t="shared" si="7"/>
        <v>1383902</v>
      </c>
      <c r="I80" s="306">
        <f t="shared" si="7"/>
        <v>4594438</v>
      </c>
      <c r="J80" s="306">
        <f t="shared" si="7"/>
        <v>792224</v>
      </c>
      <c r="K80" s="306">
        <f t="shared" si="7"/>
        <v>1941775</v>
      </c>
      <c r="L80" s="306">
        <f t="shared" si="7"/>
        <v>1810439</v>
      </c>
      <c r="M80" s="252">
        <f>SUM(M14+M57+M67+M77+M55+M52+M65)</f>
        <v>1689125</v>
      </c>
    </row>
    <row r="81" ht="10.5" thickTop="1"/>
    <row r="82" spans="1:8" ht="9.75">
      <c r="A82" s="528" t="s">
        <v>313</v>
      </c>
      <c r="B82" s="528"/>
      <c r="C82" s="528"/>
      <c r="D82" s="528"/>
      <c r="E82" s="528"/>
      <c r="F82" s="257"/>
      <c r="G82" s="309"/>
      <c r="H82" s="257"/>
    </row>
    <row r="83" spans="1:8" ht="9.75">
      <c r="A83" s="528"/>
      <c r="B83" s="528"/>
      <c r="C83" s="528"/>
      <c r="D83" s="528"/>
      <c r="E83" s="257"/>
      <c r="F83" s="257"/>
      <c r="G83" s="309"/>
      <c r="H83" s="257"/>
    </row>
    <row r="84" spans="1:8" ht="9.75">
      <c r="A84" s="528"/>
      <c r="B84" s="528"/>
      <c r="C84" s="528"/>
      <c r="D84" s="528"/>
      <c r="E84" s="528"/>
      <c r="F84" s="528"/>
      <c r="G84" s="528"/>
      <c r="H84" s="257"/>
    </row>
    <row r="85" spans="1:8" ht="9.75">
      <c r="A85" s="528"/>
      <c r="B85" s="528"/>
      <c r="C85" s="528"/>
      <c r="D85" s="528"/>
      <c r="E85" s="528"/>
      <c r="F85" s="528"/>
      <c r="G85" s="528"/>
      <c r="H85" s="257"/>
    </row>
    <row r="86" spans="1:8" ht="9.75">
      <c r="A86" s="310"/>
      <c r="B86" s="258"/>
      <c r="C86" s="258"/>
      <c r="D86" s="256"/>
      <c r="E86" s="258"/>
      <c r="F86" s="258"/>
      <c r="G86" s="309"/>
      <c r="H86" s="257"/>
    </row>
    <row r="87" spans="1:8" ht="9.75">
      <c r="A87" s="528"/>
      <c r="B87" s="528"/>
      <c r="C87" s="528"/>
      <c r="D87" s="528"/>
      <c r="E87" s="257"/>
      <c r="F87" s="257"/>
      <c r="G87" s="309"/>
      <c r="H87" s="257"/>
    </row>
    <row r="88" spans="1:8" ht="9.75">
      <c r="A88" s="529"/>
      <c r="B88" s="529"/>
      <c r="C88" s="529"/>
      <c r="D88" s="529"/>
      <c r="E88" s="529"/>
      <c r="F88" s="257"/>
      <c r="G88" s="309"/>
      <c r="H88" s="257"/>
    </row>
    <row r="89" spans="1:8" ht="9.75">
      <c r="A89" s="529"/>
      <c r="B89" s="529"/>
      <c r="C89" s="529"/>
      <c r="D89" s="529"/>
      <c r="E89" s="529"/>
      <c r="F89" s="257"/>
      <c r="G89" s="309"/>
      <c r="H89" s="257"/>
    </row>
    <row r="90" spans="1:8" ht="9.75">
      <c r="A90" s="528"/>
      <c r="B90" s="528"/>
      <c r="C90" s="528"/>
      <c r="D90" s="528"/>
      <c r="E90" s="528"/>
      <c r="F90" s="257"/>
      <c r="G90" s="309"/>
      <c r="H90" s="257"/>
    </row>
    <row r="91" spans="1:8" ht="9.75">
      <c r="A91" s="529"/>
      <c r="B91" s="529"/>
      <c r="C91" s="529"/>
      <c r="D91" s="529"/>
      <c r="E91" s="256"/>
      <c r="F91" s="257"/>
      <c r="G91" s="309"/>
      <c r="H91" s="257"/>
    </row>
    <row r="92" spans="1:8" ht="9.75">
      <c r="A92" s="528"/>
      <c r="B92" s="528"/>
      <c r="C92" s="528"/>
      <c r="D92" s="528"/>
      <c r="E92" s="528"/>
      <c r="F92" s="257"/>
      <c r="G92" s="309"/>
      <c r="H92" s="257"/>
    </row>
  </sheetData>
  <mergeCells count="40">
    <mergeCell ref="J1:M1"/>
    <mergeCell ref="E2:I2"/>
    <mergeCell ref="J2:M2"/>
    <mergeCell ref="E3:I3"/>
    <mergeCell ref="J3:M3"/>
    <mergeCell ref="E4:I4"/>
    <mergeCell ref="J4:M4"/>
    <mergeCell ref="A6:M6"/>
    <mergeCell ref="A7:A11"/>
    <mergeCell ref="B7:B11"/>
    <mergeCell ref="C7:C11"/>
    <mergeCell ref="D7:D11"/>
    <mergeCell ref="E7:E11"/>
    <mergeCell ref="F7:F11"/>
    <mergeCell ref="G7:G11"/>
    <mergeCell ref="H7:H11"/>
    <mergeCell ref="I7:M8"/>
    <mergeCell ref="I9:L9"/>
    <mergeCell ref="M9:M11"/>
    <mergeCell ref="I10:I11"/>
    <mergeCell ref="J10:J11"/>
    <mergeCell ref="K10:K11"/>
    <mergeCell ref="L10:L11"/>
    <mergeCell ref="A68:A69"/>
    <mergeCell ref="B68:B69"/>
    <mergeCell ref="C68:C69"/>
    <mergeCell ref="E50:E51"/>
    <mergeCell ref="E75:E76"/>
    <mergeCell ref="E78:E79"/>
    <mergeCell ref="A80:F80"/>
    <mergeCell ref="A82:E82"/>
    <mergeCell ref="A83:D83"/>
    <mergeCell ref="A84:G84"/>
    <mergeCell ref="A85:G85"/>
    <mergeCell ref="A87:D87"/>
    <mergeCell ref="A92:E92"/>
    <mergeCell ref="A88:E88"/>
    <mergeCell ref="A89:E89"/>
    <mergeCell ref="A90:E90"/>
    <mergeCell ref="A91:D9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Agnieszka</cp:lastModifiedBy>
  <cp:lastPrinted>2005-07-06T12:32:40Z</cp:lastPrinted>
  <dcterms:created xsi:type="dcterms:W3CDTF">2004-06-08T09:19:26Z</dcterms:created>
  <dcterms:modified xsi:type="dcterms:W3CDTF">2005-07-06T12:33:54Z</dcterms:modified>
  <cp:category/>
  <cp:version/>
  <cp:contentType/>
  <cp:contentStatus/>
</cp:coreProperties>
</file>