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670" windowWidth="11880" windowHeight="6690" tabRatio="601" activeTab="0"/>
  </bookViews>
  <sheets>
    <sheet name="zał nr 4" sheetId="1" r:id="rId1"/>
    <sheet name="zał 3" sheetId="2" r:id="rId2"/>
    <sheet name="zał 1" sheetId="3" r:id="rId3"/>
    <sheet name="zał nr 2" sheetId="4" r:id="rId4"/>
  </sheets>
  <definedNames>
    <definedName name="_xlnm.Print_Titles" localSheetId="2">'zał 1'!$7:$8</definedName>
    <definedName name="_xlnm.Print_Titles" localSheetId="1">'zał 3'!$6:$7</definedName>
    <definedName name="_xlnm.Print_Titles" localSheetId="3">'zał nr 2'!$7:$11</definedName>
    <definedName name="Z_036B40F2_241D_48E1_BC64_F9B469835974_.wvu.PrintTitles" localSheetId="1" hidden="1">'zał 3'!$6:$7</definedName>
  </definedNames>
  <calcPr fullCalcOnLoad="1"/>
</workbook>
</file>

<file path=xl/sharedStrings.xml><?xml version="1.0" encoding="utf-8"?>
<sst xmlns="http://schemas.openxmlformats.org/spreadsheetml/2006/main" count="478" uniqueCount="330">
  <si>
    <t>Rady Powiatu w Wyszkowie</t>
  </si>
  <si>
    <t>Zestawienie zmian w budżecie Powiatu Wyszkowskiego</t>
  </si>
  <si>
    <t>Dz.</t>
  </si>
  <si>
    <t>Rozdz.</t>
  </si>
  <si>
    <t>Par.</t>
  </si>
  <si>
    <t>Treść</t>
  </si>
  <si>
    <t>Dochody</t>
  </si>
  <si>
    <t>Wydatki</t>
  </si>
  <si>
    <t>zwiększenia</t>
  </si>
  <si>
    <t>Oświata i wychowanie</t>
  </si>
  <si>
    <t>Ogółem</t>
  </si>
  <si>
    <t>Uzasadnienie</t>
  </si>
  <si>
    <t>Transport i łączność</t>
  </si>
  <si>
    <t>zmniejszenia</t>
  </si>
  <si>
    <t>Nazwa Programu inwestycyjnego</t>
  </si>
  <si>
    <t>Jednostka organizacyjna realizująca program lub koordynująca wykonanie programu</t>
  </si>
  <si>
    <t>Okres realizacji programu</t>
  </si>
  <si>
    <t>Nakłady inwest. poniesione w latach ubiegłych</t>
  </si>
  <si>
    <t>Wysokość wydatków w latach</t>
  </si>
  <si>
    <t>Starostwo Powiatowe w Wyszkowie</t>
  </si>
  <si>
    <t>Gmina Brańszczyk</t>
  </si>
  <si>
    <t>Gmina Rząśnik</t>
  </si>
  <si>
    <t>Budowa hali sportowej z zapleczem socjalnym i łącznikiem administracyjnym przyI LO w Wyszkowie</t>
  </si>
  <si>
    <t>2003 - 2005</t>
  </si>
  <si>
    <t>w tym:  koszt robót budowlanych</t>
  </si>
  <si>
    <t>dokumentacja, nadzór inwestorski i autorski, urządzenia sportowe</t>
  </si>
  <si>
    <t>Gospodarka mieszkaniowa</t>
  </si>
  <si>
    <t>Administracja publiczna</t>
  </si>
  <si>
    <t>Starostwa powiatowe</t>
  </si>
  <si>
    <t>Pozostałe zadania w zakresie polityki społecznej</t>
  </si>
  <si>
    <t>Wydatki inwestycyjne</t>
  </si>
  <si>
    <t>Bezpieczeństwo publiczne i ochrona przeciwpożarowa</t>
  </si>
  <si>
    <t>Dokonuje się zmian w budżecie powiatu po stronie dochodów i wydatków :</t>
  </si>
  <si>
    <t>WYDATKI INWESTYCYJNE W ROKU BUDŻETOWYM 2005 ORAZ NA PROGRAMY WIELOLETNIE</t>
  </si>
  <si>
    <t>Zakupy inwestycyjne - sterownik świateł</t>
  </si>
  <si>
    <t>Zakupy inwestycyjne - program do ewidencji dróg</t>
  </si>
  <si>
    <t>Opracowanie dokumentacji technicznej na modernizację budynku po byłej Komendzie Policji</t>
  </si>
  <si>
    <t>Działalność usługowa</t>
  </si>
  <si>
    <t>zakup sprzętu komputerowego</t>
  </si>
  <si>
    <t>PINB w Wyszkowie</t>
  </si>
  <si>
    <t xml:space="preserve">Komenda Powiatowa Państwowej Straży Pożarnej -zakup ciężkiego samochodu ratowniczo - gaśniczego </t>
  </si>
  <si>
    <t>Budowa podjazdu dla osób niepełnosprawnych</t>
  </si>
  <si>
    <t>Powiatowy Urząd Pracy w Wyszkowie</t>
  </si>
  <si>
    <t>Ogółem inwestycje</t>
  </si>
  <si>
    <t>Załącznik Nr 2</t>
  </si>
  <si>
    <t>Edukacyjna opieka wychowawcza</t>
  </si>
  <si>
    <t>Pomoc społeczna</t>
  </si>
  <si>
    <t>Starostwo Powiatowe</t>
  </si>
  <si>
    <t>Modernizacja dróg powiatowych w tym:</t>
  </si>
  <si>
    <t>Odnowy dróg powiatowych w tym:</t>
  </si>
  <si>
    <t>Dofinansowanie budowy chodników</t>
  </si>
  <si>
    <t>przy drodze Nr 28535 w Porządziu 1200 mb</t>
  </si>
  <si>
    <t>przy drodze Nr 28535 ul. Wyszkowska 450 mb</t>
  </si>
  <si>
    <t>przy drodze Nr 28537 droga do Wincentowa 150 mb</t>
  </si>
  <si>
    <t>przy drodze Nr 28537 ul. Jesionowa 1300 mb</t>
  </si>
  <si>
    <t>w Wyszkowie</t>
  </si>
  <si>
    <t xml:space="preserve">Starostwo Powiatowe </t>
  </si>
  <si>
    <t>Nr 28562 Mostówka - Zabrodzie w m. Mostówka - 400 mb</t>
  </si>
  <si>
    <t>Ogółem        2005 r.</t>
  </si>
  <si>
    <t>środki własne powiatu</t>
  </si>
  <si>
    <t>Kredyt/ pożyczka</t>
  </si>
  <si>
    <t>Zakupy inwestycyjne w tym:</t>
  </si>
  <si>
    <t>Powiatowe centra pomocy rodzinie</t>
  </si>
  <si>
    <t>Łączne nakłady inwestycyjne</t>
  </si>
  <si>
    <t xml:space="preserve"> Nr 28555 - Niegów Młynarze w m. Młynarze-1240mb</t>
  </si>
  <si>
    <t>Nr 28556 Kuligów - Obrąb w m. Słopsk -1006 mb</t>
  </si>
  <si>
    <t>Nr 28534 Kamieńczyk - Puste Łąki w m. Świniotop -426 mb</t>
  </si>
  <si>
    <t>Nr 28554 Wyszków - Ślubów w m. Drogoszewo - 1000 mb</t>
  </si>
  <si>
    <t>Nr 28562 Mostówka - Zabrodzie w m. Mostówka- 500mb</t>
  </si>
  <si>
    <t>Nr 28534 Kamieńczyk - Puste Łąki w m. Kamieńczyk - 496mb</t>
  </si>
  <si>
    <t>Nr 28533 Turzyn - Brańszczyk - Niemiry w m. Turzyn  -2650mb</t>
  </si>
  <si>
    <t>Gmina Wyszków</t>
  </si>
  <si>
    <t>Ochrona zdrowia</t>
  </si>
  <si>
    <t>SP ZZOZ w Wyszkowie</t>
  </si>
  <si>
    <t>Zakup 2 komputerów z oprogramowaniem</t>
  </si>
  <si>
    <t>Zakup szaf do archiwum</t>
  </si>
  <si>
    <t>Wykup działek położonych w Wyszkowie przy  Alei Piłsudskiego Nr 2233/1 i 2232/2 o łącznej pow. 198 m kw.</t>
  </si>
  <si>
    <t>Zakup usług remontowych</t>
  </si>
  <si>
    <t>Poz</t>
  </si>
  <si>
    <t>Nr 28526 Długosiodło - Rząśnik w m. Nowa Wieś, Chrzczanka  - 500mb</t>
  </si>
  <si>
    <t>28532 Poręba Kocęby-Tuchlin-Trzcianka w m. Poręba -1200 mb</t>
  </si>
  <si>
    <t>Zakupy inwestycyjne</t>
  </si>
  <si>
    <t>Nr 28536 Wyszków - Długosiodło w m. Leszczydół Nowiny/Porządzie- 800mb</t>
  </si>
  <si>
    <t>Dofinansowanie budowy parkingu przy ul 11 Listopada</t>
  </si>
  <si>
    <t xml:space="preserve">Środki pozyskane </t>
  </si>
  <si>
    <t>Nr 28547 Gładczyn - Popowo Kościelne w m. Popowo Kościelne  -500mb</t>
  </si>
  <si>
    <t>Nr 28535 Jegiel - Obryte w m. Porządzie -400mb</t>
  </si>
  <si>
    <t xml:space="preserve">Zakup specjalistycznego sprzetu medycznego w tym: dla Oddziału Pediatrycznego (15.000 PLN), aparat RTG i KOLONOSKOP dla  oddziałów -  OAiIT i oddz. Noworodków -  150.000 zł </t>
  </si>
  <si>
    <t>Przetwórstwo przemysłowe</t>
  </si>
  <si>
    <t>4270</t>
  </si>
  <si>
    <t>6050</t>
  </si>
  <si>
    <t>Załącznik  Nr 1</t>
  </si>
  <si>
    <t xml:space="preserve">Dowartościowanie udziału Powiatu  w Powiatowym Funduszu Poręczeń Kredytowych </t>
  </si>
  <si>
    <t>przy drodze Nr 28527 w m. Biełebłoto Kobyla 730 mb</t>
  </si>
  <si>
    <t>przy drodze Nr 28532  ul. Nadbużna 300 mb</t>
  </si>
  <si>
    <t>przy drodze Nr 28532 ul. Chopina 267 mb</t>
  </si>
  <si>
    <t>przy drodze Nr 28533 ul. Jana Pawła II 310 mb</t>
  </si>
  <si>
    <t>Nr 28537 Rząśnik - Lubiel Stary w m. Janowo - 1670 mb</t>
  </si>
  <si>
    <t>Nr 28545 Wola Mystkowska - Kozłowo w m. Kozłowo -580mb</t>
  </si>
  <si>
    <t>Nr 28523 Długosiodło - Plewki w m. Bosewo - Małaszek 1500 mb</t>
  </si>
  <si>
    <t>758</t>
  </si>
  <si>
    <t>Różne rozliczenia</t>
  </si>
  <si>
    <t>Zmiana systemu ogrzewania z węglowego na gazowe w Specjalnym Ośrodku Szkolno - Wychowawczym w Wyszkowie</t>
  </si>
  <si>
    <t>SOSW w Wyszkowie</t>
  </si>
  <si>
    <t>2005 - 2006</t>
  </si>
  <si>
    <t>Termomodernizacja, wymiana okien, grzejników oraz docieplenie dachu w Domu Pomocy Społecznej dla Dzieci "Fiszor w Gaju"</t>
  </si>
  <si>
    <t>DPS "Fiszor w Gaju"</t>
  </si>
  <si>
    <t>801</t>
  </si>
  <si>
    <t>4210</t>
  </si>
  <si>
    <t>4300</t>
  </si>
  <si>
    <t>Zakup materiałów i wyposażenia</t>
  </si>
  <si>
    <t>Zakup usług pozostałych</t>
  </si>
  <si>
    <t>80130</t>
  </si>
  <si>
    <t>Szkoły zawodowe</t>
  </si>
  <si>
    <t>0830</t>
  </si>
  <si>
    <t xml:space="preserve"> Nr 28552 Kręgi - Olszanka w m. Olszanka -3.105 mb   w tym projekt 14.352 zł</t>
  </si>
  <si>
    <t xml:space="preserve"> Nr 28548 Wyszków - Somianka - Popowo Kościelne  w m. Kręgi/Tulewo -1.000 mb  w tym projekt 5.060 zł</t>
  </si>
  <si>
    <t>Wykonanie projekty technicznego modernizacji chodnika przy ul I Armii WP</t>
  </si>
  <si>
    <t>6300</t>
  </si>
  <si>
    <t>I</t>
  </si>
  <si>
    <t>Lp.</t>
  </si>
  <si>
    <t>750</t>
  </si>
  <si>
    <t>75020</t>
  </si>
  <si>
    <t>ZS Nr 2 w Wyszkowie</t>
  </si>
  <si>
    <t>Modernizacja budynku Zespołu Szkół Nr 2 w Wyszkowie</t>
  </si>
  <si>
    <t>85202</t>
  </si>
  <si>
    <t>Domy pomocy społecznej</t>
  </si>
  <si>
    <t>Wpływy z usług</t>
  </si>
  <si>
    <t>Zakup środków żywności</t>
  </si>
  <si>
    <t>80120</t>
  </si>
  <si>
    <t>Licea ogólnokształcące</t>
  </si>
  <si>
    <t>0960</t>
  </si>
  <si>
    <t>700</t>
  </si>
  <si>
    <t>70005</t>
  </si>
  <si>
    <t>Gospodarka gruntami i nieruchomościami</t>
  </si>
  <si>
    <t>2360</t>
  </si>
  <si>
    <t>Dochody j.s.t. związane z realizacją zadań z zakresu administracji rzadowej oraz innych zadań zleconych ustawami</t>
  </si>
  <si>
    <t>4010</t>
  </si>
  <si>
    <t>4110</t>
  </si>
  <si>
    <t>4120</t>
  </si>
  <si>
    <t>Wynagrodzenia osobowe</t>
  </si>
  <si>
    <t>Składki na fundusz pracy</t>
  </si>
  <si>
    <t>85201</t>
  </si>
  <si>
    <t>Placówki opiekuńczo - wychowawcze</t>
  </si>
  <si>
    <t>0970</t>
  </si>
  <si>
    <t>Wpływy z różnych dochodów</t>
  </si>
  <si>
    <t>Wydatki inwestycyjne jednostek budżetowych</t>
  </si>
  <si>
    <t>Wpływy z tytułu pomocy finansowej udzielonej między j.s.t. na dofinansowanie własnych zadań inwestycyjnych i zakupów inwestycyjnych</t>
  </si>
  <si>
    <t xml:space="preserve">2005 - 2006                                                                                                                                                                                                       </t>
  </si>
  <si>
    <t>Modernizacja sal operacyjno - zabiegowych oddziału chirurgii o oddziału ginekologiczno - położniczego -  Kontrakt Wojewódzki</t>
  </si>
  <si>
    <t>Drogi publiczne powiatowe</t>
  </si>
  <si>
    <t>60014</t>
  </si>
  <si>
    <t>Wydatki inwestycyjne:  remont dachu na budynku Starostwa, wymiana stolarki okiennej w szczycie południowym</t>
  </si>
  <si>
    <t>Budowa chodnika przy drodze Nr 28548 Wyszków - Somianka w m. Rybienko Nowe</t>
  </si>
  <si>
    <t>Nr 28523 Długosiodło - Skarzyn - Czerwin - 5398 mb- ZPORR w tym m.in. studium wykonalności, promocja projektu 10.980 zł.</t>
  </si>
  <si>
    <t>Nr 28533 Wyszków - Turzyn - Brańszczyk - Niemiry - 5094 mb- ZPORR w tym m.in. studium wykonalności, promocja projektu - 10.980 zł.</t>
  </si>
  <si>
    <t>85410</t>
  </si>
  <si>
    <t>Internaty i bursy szkolne</t>
  </si>
  <si>
    <t>PCPR  w Wyszkowie</t>
  </si>
  <si>
    <t>Załącznik Nr 3</t>
  </si>
  <si>
    <t>Limity wydatków na programy i projekty realizowane ze środków pochodzących z funduszy strukturalnych</t>
  </si>
  <si>
    <t>Nazwa projektu i źródła finansowania</t>
  </si>
  <si>
    <t>Jednostka realizująca projekt</t>
  </si>
  <si>
    <t>Okres realizacji</t>
  </si>
  <si>
    <t>Łączne nakłady finansowe</t>
  </si>
  <si>
    <t>Wysokość wydatków w roku budżetowym 2005</t>
  </si>
  <si>
    <t>Wysokość wydatków w latach 2006-2008</t>
  </si>
  <si>
    <t>Wydatki bieżące razem:</t>
  </si>
  <si>
    <t>Zintegrowany program operacyjny rozwoju regionalnego</t>
  </si>
  <si>
    <t>Priorytet 2 - Wzmocnienie rozwoju zasobów ludzkich w regionach</t>
  </si>
  <si>
    <t>Działanie 2.2 - Wyrównywanie szans edukacyjnych poprzez programy stypendialne</t>
  </si>
  <si>
    <t>1.1</t>
  </si>
  <si>
    <t>Projekt: Zwiększenie dostępu do edukacji na poziomie wyższym mieszkańców Powiatu Wyszkowskiego</t>
  </si>
  <si>
    <t xml:space="preserve"> 2004 - 2005</t>
  </si>
  <si>
    <t>Budzet powiatu</t>
  </si>
  <si>
    <t>Budżet gminy</t>
  </si>
  <si>
    <t>Budżet państwa</t>
  </si>
  <si>
    <t>środki UE</t>
  </si>
  <si>
    <t>inne</t>
  </si>
  <si>
    <t>1.2</t>
  </si>
  <si>
    <t>Projekt: Pokonywanie barier w dostępie do edukacji młodzieży z terenów wiejskich</t>
  </si>
  <si>
    <t>2004 - 2005</t>
  </si>
  <si>
    <t>środki EFS</t>
  </si>
  <si>
    <t>Priorytet 3 - Rozwój lokalny</t>
  </si>
  <si>
    <t>Działanie 3.5 - Lokalna infrastruktura społeczna</t>
  </si>
  <si>
    <t>Poddziałanie 3.5.1 - Lokalna infrastruktura edukacyjna i sportowa</t>
  </si>
  <si>
    <t>1.3</t>
  </si>
  <si>
    <t>Projekt: Wyposażenie sal dydaktycznych oraz poprawa bazy socjalnej w internacie SOSz-W w Wyszkowie</t>
  </si>
  <si>
    <t>Specjalny Ośrodek Szkolno - Wychowawczy w Wyszkowie</t>
  </si>
  <si>
    <t>Budzet państwa</t>
  </si>
  <si>
    <t>Wydatki majątkowe razem:</t>
  </si>
  <si>
    <t>Działanie 3.2 - Obszary podlegające restrukturyzacji</t>
  </si>
  <si>
    <t>1.4</t>
  </si>
  <si>
    <t>Projekt: Modernizacja drogi powiatowej nr 28 523 Długosiodło - Skarzyn - Czerwin</t>
  </si>
  <si>
    <t>Budżet powiatu</t>
  </si>
  <si>
    <t>inne koszty</t>
  </si>
  <si>
    <t>1.5</t>
  </si>
  <si>
    <t>Projekt:  Modernizacja drogi powiatowej 28 533 Wyszków - Turzyn - Brańszczyk - Niemiry</t>
  </si>
  <si>
    <t>Poz.</t>
  </si>
  <si>
    <t>Wyszczególnienie</t>
  </si>
  <si>
    <t>§</t>
  </si>
  <si>
    <t>Wydatki ogółem</t>
  </si>
  <si>
    <t>150</t>
  </si>
  <si>
    <t>15011</t>
  </si>
  <si>
    <t>Nakłady poniesione w 2005r.</t>
  </si>
  <si>
    <t>Ogółem:</t>
  </si>
  <si>
    <t>Plan finansowy dochodów własnych na 2005 r.</t>
  </si>
  <si>
    <t>pochodzących ze źródeł wymienionych w art. 18 a ust. 1 ustawy o finansach publicznych</t>
  </si>
  <si>
    <t>Plan na 2005 r.</t>
  </si>
  <si>
    <t>Plan na 2005 po zmianie</t>
  </si>
  <si>
    <t>Stan środków pieniężnych na dzień otwarcia rachunku dochodów własnych</t>
  </si>
  <si>
    <t>Wpływ środków pieniężnych z rachunku środków specjalnych</t>
  </si>
  <si>
    <t>Dochody ogółem</t>
  </si>
  <si>
    <t>2.1</t>
  </si>
  <si>
    <t>spadki zapisy i darowizny w postaci pieniężnej</t>
  </si>
  <si>
    <t>2.2</t>
  </si>
  <si>
    <t>Pozostałe odsetki</t>
  </si>
  <si>
    <t>0920</t>
  </si>
  <si>
    <t>3.1</t>
  </si>
  <si>
    <t>3.2</t>
  </si>
  <si>
    <t>3.3</t>
  </si>
  <si>
    <t>Zakup leków i materiałów medycznych</t>
  </si>
  <si>
    <t>3.4</t>
  </si>
  <si>
    <t>3.5</t>
  </si>
  <si>
    <t>3.6</t>
  </si>
  <si>
    <t>Różne opłaty i składki</t>
  </si>
  <si>
    <t>Stan środków pieniężnych na koniec roku (poz. 1+2-3)</t>
  </si>
  <si>
    <t>Rady Powiaty w Wyszkowie</t>
  </si>
  <si>
    <t>Dział 754</t>
  </si>
  <si>
    <t>Rozdział 75411</t>
  </si>
  <si>
    <t>Komenda Powiatowej Państwowej Straży Pożarnej w Wyszkowie</t>
  </si>
  <si>
    <r>
      <t xml:space="preserve">Rozdział 60014 - Drogi publiczne powiatowe- </t>
    </r>
    <r>
      <rPr>
        <sz val="8"/>
        <rFont val="Arial CE"/>
        <family val="0"/>
      </rPr>
      <t xml:space="preserve">zwiększa się dochody powiatu o kwotę 24 706 zł z tytułu aneksowania porozumienia z gminą Długosiodło w sprawie współfinansowania modernizacji drogi powiatowej Nr 28126 Kunin - Chrzczanka w m. Chrzczanka. Tym samym zwiększa się wydatki inwestycyjne o w/w kwotę. Zwiększa się długość modernizowanego odcinka drogi z 1000 na 1200 mb a wartość inwestycji zwiększa się o kwotę 49.413 zł. W związku z tym dokonuje się stosownych zmian w załączniku  inwestycyjnym. </t>
    </r>
  </si>
  <si>
    <t xml:space="preserve"> Nr 28126 Kunin - Chrzczanka w m. Chrzczanka- 1200 mb</t>
  </si>
  <si>
    <t>Składki na ubezpieczenie społeczne</t>
  </si>
  <si>
    <r>
      <t xml:space="preserve">Rozdział  80130 - Szkoły zawodowe - </t>
    </r>
    <r>
      <rPr>
        <sz val="8"/>
        <rFont val="Arial CE"/>
        <family val="0"/>
      </rPr>
      <t xml:space="preserve"> zwiększa się dochody powiatu o kwotę 1.974 zł (w tym ZS Nr 1 - 1.630 zł, ZS Nr 2 - 344 zł) z tytułu otrzymanego odszkodowania z PZU za uszkodzone mienie. Środki przeznacza się na odtworzenie uszkodzonego mienia w jednostkach, które otrzymały odszkodowanie tj ZS Nr 1 kwotę 1.630 zł, ZS Nr 2 - 344 zł.</t>
    </r>
  </si>
  <si>
    <t>75801</t>
  </si>
  <si>
    <t>2920</t>
  </si>
  <si>
    <t>Subwencje ogólne z budżetu państwa</t>
  </si>
  <si>
    <t>Część oświatowa subwencji ogólnej dla jednostek samorządu terytorialnego</t>
  </si>
  <si>
    <r>
      <t>Rozdział 75801 - Część oświatowa subwencji ogólnej dla jednostek samorządu terytorialnego -</t>
    </r>
    <r>
      <rPr>
        <sz val="8"/>
        <rFont val="Arial CE"/>
        <family val="0"/>
      </rPr>
      <t xml:space="preserve"> zwiększa się dochody powiatu o kwotę 236.900 zł z tytułu zwiększenia części oświatowej subwencji ogólnej ze środków rezerwy części oświatowej. Zwiększenie o kwotę 73.900 zł związane jest z likwidacją szkód w szkołach i placówkach oświatowych wywołanych zdarzeniami  losowymi - pismo Ministra Finansów ST5-4820-21p/2005 z dnia 02.11.2005 oraz o kwotę 163.000 zł na dofinansowanie wyposażenia  szkół i placówek oświatowych w sprzęt szkolny i pomoce naukowe - pismo Nr ST5-4820-22p/2005 z dnia 02.11.2005 r.</t>
    </r>
  </si>
  <si>
    <t>0420</t>
  </si>
  <si>
    <t>Wpywy z opłaty komunikacyjnej</t>
  </si>
  <si>
    <t>1. Zespół Szkół Nr 1 o kwotę 215.610 zł w tym: 154.870 zł na wynagrodzenia i  pochodne od wynagrodzeń, 60.740 zł  na wyposażenie w sprzęt szkolny i pomoce naukowe</t>
  </si>
  <si>
    <r>
      <t xml:space="preserve">Rozdział 80120 - Licea ogólnokształcące - </t>
    </r>
    <r>
      <rPr>
        <sz val="8"/>
        <rFont val="Arial CE"/>
        <family val="0"/>
      </rPr>
      <t>zwiększa się wydatki o kwotę 26.380 zł w I Liceum Ogólnokształcącym w Wyszkowie na wyposażenie w sprzęt szkolny i pomoce naukowe</t>
    </r>
  </si>
  <si>
    <r>
      <t xml:space="preserve">Rozdział 85406 - Poradnie psychologiczno - pedagogiczne - </t>
    </r>
    <r>
      <rPr>
        <sz val="8"/>
        <rFont val="Arial CE"/>
        <family val="0"/>
      </rPr>
      <t>zwiększa się wydatki w Poradni Psychologiczno Pedagogicznej w Wyszkowie o kwotę 6.460 zł na wyposażenie w sprzęt szkolny i pomoce naukowe.</t>
    </r>
    <r>
      <rPr>
        <b/>
        <i/>
        <sz val="8"/>
        <rFont val="Arial CE"/>
        <family val="0"/>
      </rPr>
      <t xml:space="preserve"> </t>
    </r>
  </si>
  <si>
    <t>85406</t>
  </si>
  <si>
    <t>Poradnie psychologiczno - pedagigiczne</t>
  </si>
  <si>
    <t>Ponadto dokokune się przeniesień pomiędzy paragrafami wydatków. Zmniejsza się wydatki remontowe o kwotę 58.700 zł zaplanowanej w budżecie na roboty dostosowujęce część obiektu istniejącego w I LO w Wyszkowie przylegajacego bezpośrednio do nowowybudowanego obiektu hali sportowej. Wydatek winien być zaplanowany jako wydatki inwestycyjne.</t>
  </si>
  <si>
    <t>Modernizacja części budynku I Liceum Ogólnokształcącego w Wyszkowie przylegającego bezpośrednio do nowobudowanego łącznika administracyjnego wraz z halą sportową.</t>
  </si>
  <si>
    <t>I Liceum Ogólnokształcące w Wyszkowie</t>
  </si>
  <si>
    <t>Nr 28553 Rybno - Gulczewo -320mb</t>
  </si>
  <si>
    <t>80140</t>
  </si>
  <si>
    <t>Centra kształcenia ustawicznego i praktycznego oraz ośrodki dokształcania zawodowego</t>
  </si>
  <si>
    <t>2320</t>
  </si>
  <si>
    <t>Dotacje celowe otrzymane z powiatu na zadania bieżące realizowane na podstawie porozumień między jednostkami samorządu terytorialnego</t>
  </si>
  <si>
    <t>85218</t>
  </si>
  <si>
    <t>Powiatowe centrum pomocy rodzinie</t>
  </si>
  <si>
    <t>85324</t>
  </si>
  <si>
    <t>Państwowy Fundusz Rehabilitacji Osób Niepełnosprawnych</t>
  </si>
  <si>
    <r>
      <t>Rozdział 85218 - Powiatowe centrum pomocy rodzinie</t>
    </r>
    <r>
      <rPr>
        <sz val="8"/>
        <rFont val="Arial CE"/>
        <family val="0"/>
      </rPr>
      <t xml:space="preserve"> - zwiększa się wydatki o kwotę 4.836 zł z przeznaczeniem na remont i wymianę oświetlenia elektrycznego na stanowiskach obsługi monitorów ekranowych .</t>
    </r>
  </si>
  <si>
    <r>
      <t>Rozdział 85324 - Państwowy Fundusz Rehabilitacji Osób Niepełnosprawnych</t>
    </r>
    <r>
      <rPr>
        <sz val="8"/>
        <rFont val="Arial CE"/>
        <family val="0"/>
      </rPr>
      <t xml:space="preserve"> - zwieksza się dochody powiatu o kwotę 4.836 zł w związku z większymi niż planowano dochodami z tytułu obsługi funduszu. Zwiększone środki przeznacza się na wydatki remontowe w Powiatowym Centrum Pomocy Rodzinie.</t>
    </r>
  </si>
  <si>
    <t>Informatyzacja starostwa ( w tym sprzęt komputerowy, oprogramowanie, elektroniczny obieg dokumentów), środki transportu, szafy pancerne</t>
  </si>
  <si>
    <t>2005-2010</t>
  </si>
  <si>
    <t>Lata następne</t>
  </si>
  <si>
    <t>Wykonanie podjazdu dla osób niepełnosprawnych oraz ciągów pieszych w CKP w Wyszkowie</t>
  </si>
  <si>
    <t>Prace termomodernizacyjne w budynkach użyteczności publicznej  - budynek  CKP w Wyszkowie</t>
  </si>
  <si>
    <t>Prace termomodernizacyjne w budynkach użyteczności publicznej  - budynek  administracyjny SPZZOZ w Wyszkowie</t>
  </si>
  <si>
    <t>Prace termomodernizacyjne w budynkach użyteczności publicznej  - budynek  Przychodni Specjalistycznych  SPZZOZ w Wyszkowie</t>
  </si>
  <si>
    <t>Prace termomodernizacyjne w budynkach użyteczności publicznej  - budynek  Zespołu Szkół Nr 1 w Wyszkowie</t>
  </si>
  <si>
    <t>Prace termomodernizacyjne w budynkach użyteczności publicznej  - Internat Nr 1 w DPS w Brańszczyku</t>
  </si>
  <si>
    <t>Prace termomodernizacyjne w budynkach użyteczności publicznej  - Internat Nr 2 w DPS w Brańszczyku</t>
  </si>
  <si>
    <t>Prace termomodernizacyjne w budynkach użyteczności publicznej  - Budynek Główny DPS w Brańszczyku</t>
  </si>
  <si>
    <t>DPS Brańszczyk</t>
  </si>
  <si>
    <t>Prace termomodernizacyjne w budynkach użyteczności publicznej  - budynek Bursy Szkolnej w Wyszkowie</t>
  </si>
  <si>
    <t>Bursa Szkolna w Wyszkowie</t>
  </si>
  <si>
    <t>ZS Nr 1 w Wyszkowie</t>
  </si>
  <si>
    <t>CKP w Wyszkowie</t>
  </si>
  <si>
    <t>KP PSP w Wyszkowie</t>
  </si>
  <si>
    <r>
      <t xml:space="preserve">Rozdział 75020 - Starostwa powiatowe </t>
    </r>
    <r>
      <rPr>
        <sz val="8"/>
        <rFont val="Arial CE"/>
        <family val="0"/>
      </rPr>
      <t>- zwiększa się dochody powiatu o kwotę 157.532 zł z tytułu większych niż planowano wpływów z opłat komunikacyjnych.</t>
    </r>
  </si>
  <si>
    <t>85403</t>
  </si>
  <si>
    <t>Specjalne ośrodki szkolno -  wychowawcze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</si>
  <si>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</si>
  <si>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</si>
  <si>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</si>
  <si>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</si>
  <si>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</si>
  <si>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</si>
  <si>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803</t>
  </si>
  <si>
    <t>Szkolnictwo wyższe</t>
  </si>
  <si>
    <t>80309</t>
  </si>
  <si>
    <t>Pomoc materialna dla studentów</t>
  </si>
  <si>
    <t>4309</t>
  </si>
  <si>
    <r>
      <t xml:space="preserve">Rozdział 75704 - Rozliczenia z tytułu i gwarancji udzielonych przez Skarb Państwa lub jednostkę samorządu terytorialnego - </t>
    </r>
    <r>
      <rPr>
        <sz val="8"/>
        <rFont val="Arial CE"/>
        <family val="0"/>
      </rPr>
      <t>w związku ze spłatą rat pożyczki przypadających do spłaty w 2005 r przez SPZZOZ w Wyszkowie uwalnia się kwotę 23.098 zł zplanowaną jako poręczenie.</t>
    </r>
  </si>
  <si>
    <r>
      <t>Rozdział 80309 -  Pomoc materialna dla studentów</t>
    </r>
    <r>
      <rPr>
        <sz val="8"/>
        <rFont val="Arial CE"/>
        <family val="0"/>
      </rPr>
      <t xml:space="preserve"> - Zmniejsza się wydatki o kwotę 10.000 zł zaplanowane na sfinansowanie audytu. Kwota wypłaconych stypendiów nie przekracza kwoty 1 mln złotych w związku z tym audyt nie jest wymagany.</t>
    </r>
  </si>
  <si>
    <t>3. Zespół Szkół w Długosiodle o kwotę 10.600 zł w tym na wydatki remontowe 5.600 zł,  na wyposażenie w sprzęt szkolny i pomoce naukowe - 5.000 zł</t>
  </si>
  <si>
    <t>Zwiększa się plan wydatków w Internacie I Liceum Ogólnokształcące o kwotę 22.800 zł z przeznaczeniem na wydatki remontowe.</t>
  </si>
  <si>
    <r>
      <t xml:space="preserve">Rozdział 85403 - Specjalne Ośrodki szkolno - wychowawcze - </t>
    </r>
    <r>
      <rPr>
        <sz val="8"/>
        <rFont val="Arial CE"/>
        <family val="0"/>
      </rPr>
      <t>zwiększa się plan wydatków Specjalnego Ośrodka Szkolno - Wychowawczego w Wyszkowie o kwotę 25.250 zł z przeznaczeniem na wydatki remontowe.</t>
    </r>
  </si>
  <si>
    <t>2. Zespół Szkół Nr 2 o kwotę 84.670 zł w tym; na wydatki remontowe 20.250 zł, 64.420 zł na wyposażenie w sprzęt szkolny i pomoce naukowe</t>
  </si>
  <si>
    <t>Zespół Szkół Nr 1 - 4.000 zł</t>
  </si>
  <si>
    <t>Centrum Kształcenia Praktycznego w Wyszkowie - 7.000 zł</t>
  </si>
  <si>
    <t>Starostwo Powiatowe w Wyszkowie - 4.880 zł</t>
  </si>
  <si>
    <t>Dom Pomocy Społecznej w Brańszczyku - 15.000 zł</t>
  </si>
  <si>
    <t>Bursa Szkolna w Wyszkowie - 4.880 zł</t>
  </si>
  <si>
    <r>
      <t>Rozdział 70005 Gospodarka gruntami i nieruchomościami</t>
    </r>
    <r>
      <rPr>
        <i/>
        <sz val="8"/>
        <rFont val="Arial CE"/>
        <family val="0"/>
      </rPr>
      <t>-</t>
    </r>
    <r>
      <rPr>
        <sz val="8"/>
        <rFont val="Arial CE"/>
        <family val="0"/>
      </rPr>
      <t xml:space="preserve"> zwiększa się dochody powiatu o kwotę 40.300 zł z tytułu większych niż planowano dochodów związanych z realizacją zadań z zakresu administracji rządowej.</t>
    </r>
  </si>
  <si>
    <r>
      <t xml:space="preserve">Rozdział 85201 - Placówki opiekuńczo - wychowawcze - </t>
    </r>
    <r>
      <rPr>
        <sz val="8"/>
        <rFont val="Arial CE"/>
        <family val="0"/>
      </rPr>
      <t>zwiększa się plan wydatków Domu Dziecka w Dębinkach z przeznaczeniem na wydatki bieżace placówki.</t>
    </r>
  </si>
  <si>
    <t>poz. 48 dofinansowanie inwestycji ze środków PFRON  w ramach "Obszarów B" w kwocie 8.950 zł</t>
  </si>
  <si>
    <t>Załącznik nr 4</t>
  </si>
  <si>
    <r>
      <t xml:space="preserve">Rozdział 85410 - Internaty i bursy szkolne - </t>
    </r>
    <r>
      <rPr>
        <sz val="8"/>
        <rFont val="Arial CE"/>
        <family val="0"/>
      </rPr>
      <t>zwiększa się dochody powiatu o kwotę 8.908 zł z tytułu rozliczeń podatku od towarów i usług ( zwrot podatku VAT z Urzędu Skarbowego dla Bursy Szkolnej w Wyszkowie). Zwiększone środki przeznacza się na wydatki bieżące w Bursie Szkolnej zgodnie z wnioskiem kierownika jednostki.</t>
    </r>
  </si>
  <si>
    <t>Szczegółowy wykaz zadań został ujęty w załączniku inwestycyjnym.</t>
  </si>
  <si>
    <t>Ponadto do budżetu wprowadza się zadania realizowane w ramach programów współfinansowanych z  Norweskich Mechanizmów Finansowych. Wartość inwestycji przypadająca do realizacji w latach 2005 - 2010 wyniesie 4.855.061 z tego w roku 2005 - kwotę 35.760 zł na wykonanie audytu energetycznego.  W związku z  zwiększa się wydatki inwestycyjne w jednostkch:</t>
  </si>
  <si>
    <t xml:space="preserve">Prace termomodernizacyjne w budynkach użyteczności publicznej  - budynek Starostwa </t>
  </si>
  <si>
    <t>85333</t>
  </si>
  <si>
    <t>Powiatowe Urzędy Pracy</t>
  </si>
  <si>
    <r>
      <t>Rozdział 85333 - Powiatowe Urzędy Pracy -</t>
    </r>
    <r>
      <rPr>
        <sz val="8"/>
        <rFont val="Arial CE"/>
        <family val="0"/>
      </rPr>
      <t xml:space="preserve"> zwiększa się dochody powiatu o kwotę 4.471 zł z tytułu większych niż planowano wpływów z funduszu pracy na refundację wynagrodzeń. Zwiększone środki przeznacza się na wnagrodzenia i pochodne od wynagrodzeń jednostki oraz na zwiększenie wydatków inwestycyjnych dot. zadania " Budowa podjazdu dla osób niepełnosprawnych" na nadzór autorski, opłatę geodezyjną i wynagrodzenie inspektora nadzoru.</t>
    </r>
  </si>
  <si>
    <t>W związku z ostatecznym rozliczeniam różnicowym kosztów  "Budowy hali sportowej z zapleczem socjalnym i łącznikiem administracyjnym przy I LO w Wyszkowie" dokonuje się zmiany w planie zadaniowym inwestycji. Zmniejsza się wydatki o kwotę 14.526 zł na roboty budowlane a zwiększa o tę samą kwotę na zakup urządzeń sportowych.</t>
  </si>
  <si>
    <t>Otrzymane spadki, zapisy i darowizny w postaci pieniężnej</t>
  </si>
  <si>
    <t>Zwiększa się dochody o kwotę 4.000 zł z tytułu darowizny otrzymanej przez I Liceum Ogólnokształcące w Wyszkowie z przeznaczeniem na remont podłogi w sali lekcyjnej.</t>
  </si>
  <si>
    <t>4260</t>
  </si>
  <si>
    <t>4430</t>
  </si>
  <si>
    <t>Dotacje celowe przekazane dla powiatu na zadania bieżące realizowane na podstawie porozumień między jednostkami samorządu terytorialnego</t>
  </si>
  <si>
    <t>Zakup energii</t>
  </si>
  <si>
    <t>Zwiększa się wydatki  o kwotę 331.780 zł w tym:</t>
  </si>
  <si>
    <t>4. Zespół Szkół w Zabrodziu  o kwotę 16.560 zł w tym: 6.502 zł na wypłatę odprawy emerytalnej, 5.940 zł na kursy zawodowe, 2050 na energię oraz na pozostałe wydatki rzeczowe kwotę 2 068 zł</t>
  </si>
  <si>
    <t>5. Dotację  w kwocie 4.340 zł dla powiatów, które prowadzą  kursy doskonalenia zawodowego dla uczniów szkół z naszego powiatu.</t>
  </si>
  <si>
    <r>
      <t>Rozdział 80140 - Centra kształcenia ustawicznego i praktycznego oraz ośrodki dokształcaniqa zawodowego</t>
    </r>
    <r>
      <rPr>
        <sz val="8"/>
        <rFont val="Arial CE"/>
        <family val="0"/>
      </rPr>
      <t xml:space="preserve"> - zmniejsza się dochody o kwotę 7.700 zł zaplanowane w Centrum Kształcenia Praktycznego w Wyszkowie  jako wpływy za świadczone usługi za praktyczną naukę zawodu uczniów pochodzących ze szkół z innych powiatów. Zwiększa się dochody powiatu o kwotę 28.600 zł  w związku z podpisamymi porozumieniami z jednostkami samorządu terytorialnego, które są organami prowadzącymi dla szkół, których uczniowie uczestniczą w kursach zajęć z teoretycznych przedmiotów zawodowych w Centrum Kształcenia Praktycznego w Wyszkowie.</t>
    </r>
  </si>
  <si>
    <t>Do Uchwały Nr XXXV/224/2005</t>
  </si>
  <si>
    <t>z dnia 14 grudnia 2005 r.</t>
  </si>
  <si>
    <t>do Uchwały Nr XXXV/224/2005</t>
  </si>
  <si>
    <t>do Uchwały Nr  XXXV/224/2005</t>
  </si>
  <si>
    <t>do Uchwały  Nr XXXV/224/2005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</si>
</sst>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.0"/>
    <numFmt numFmtId="167" formatCode="00\-000"/>
  </numFmts>
  <fonts count="2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 CE"/>
      <family val="2"/>
    </font>
    <font>
      <b/>
      <sz val="8"/>
      <name val="Times New Roman"/>
      <family val="1"/>
    </font>
    <font>
      <b/>
      <i/>
      <sz val="7"/>
      <name val="Times New Roman"/>
      <family val="1"/>
    </font>
    <font>
      <b/>
      <i/>
      <sz val="10"/>
      <name val="Times New Roman"/>
      <family val="1"/>
    </font>
    <font>
      <i/>
      <sz val="7"/>
      <name val="Times New Roman"/>
      <family val="1"/>
    </font>
    <font>
      <u val="single"/>
      <sz val="7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0"/>
    </font>
    <font>
      <b/>
      <sz val="10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8"/>
      <name val="Arial"/>
      <family val="0"/>
    </font>
    <font>
      <b/>
      <i/>
      <sz val="8"/>
      <color indexed="10"/>
      <name val="Arial CE"/>
      <family val="0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justify" vertical="top"/>
    </xf>
    <xf numFmtId="0" fontId="2" fillId="0" borderId="8" xfId="0" applyNumberFormat="1" applyFont="1" applyBorder="1" applyAlignment="1">
      <alignment horizontal="justify" vertical="top" wrapText="1"/>
    </xf>
    <xf numFmtId="0" fontId="3" fillId="0" borderId="8" xfId="0" applyNumberFormat="1" applyFont="1" applyBorder="1" applyAlignment="1">
      <alignment horizontal="justify" vertical="top" wrapText="1"/>
    </xf>
    <xf numFmtId="0" fontId="1" fillId="0" borderId="8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64" fontId="1" fillId="0" borderId="0" xfId="15" applyNumberFormat="1" applyFont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164" fontId="1" fillId="0" borderId="4" xfId="15" applyNumberFormat="1" applyFont="1" applyBorder="1" applyAlignment="1">
      <alignment horizontal="justify" vertical="top"/>
    </xf>
    <xf numFmtId="164" fontId="1" fillId="0" borderId="3" xfId="15" applyNumberFormat="1" applyFont="1" applyBorder="1" applyAlignment="1">
      <alignment horizontal="justify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justify" vertical="top" wrapText="1"/>
    </xf>
    <xf numFmtId="164" fontId="2" fillId="0" borderId="6" xfId="15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164" fontId="1" fillId="0" borderId="8" xfId="15" applyNumberFormat="1" applyFont="1" applyBorder="1" applyAlignment="1">
      <alignment vertical="top"/>
    </xf>
    <xf numFmtId="164" fontId="4" fillId="0" borderId="3" xfId="15" applyNumberFormat="1" applyFont="1" applyBorder="1" applyAlignment="1">
      <alignment horizontal="justify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justify" vertical="top"/>
    </xf>
    <xf numFmtId="0" fontId="1" fillId="0" borderId="4" xfId="0" applyFont="1" applyBorder="1" applyAlignment="1">
      <alignment vertical="top"/>
    </xf>
    <xf numFmtId="164" fontId="2" fillId="0" borderId="15" xfId="15" applyNumberFormat="1" applyFont="1" applyBorder="1" applyAlignment="1">
      <alignment vertical="top"/>
    </xf>
    <xf numFmtId="164" fontId="1" fillId="0" borderId="15" xfId="15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164" fontId="2" fillId="0" borderId="0" xfId="15" applyNumberFormat="1" applyFont="1" applyBorder="1" applyAlignment="1">
      <alignment vertical="top"/>
    </xf>
    <xf numFmtId="164" fontId="1" fillId="0" borderId="17" xfId="15" applyNumberFormat="1" applyFont="1" applyBorder="1" applyAlignment="1">
      <alignment horizontal="justify" vertical="top"/>
    </xf>
    <xf numFmtId="164" fontId="7" fillId="0" borderId="4" xfId="15" applyNumberFormat="1" applyFont="1" applyBorder="1" applyAlignment="1">
      <alignment horizontal="center" vertical="top"/>
    </xf>
    <xf numFmtId="164" fontId="7" fillId="0" borderId="3" xfId="15" applyNumberFormat="1" applyFont="1" applyBorder="1" applyAlignment="1">
      <alignment horizontal="center" vertical="top"/>
    </xf>
    <xf numFmtId="164" fontId="7" fillId="0" borderId="18" xfId="15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0" borderId="20" xfId="15" applyNumberFormat="1" applyFont="1" applyBorder="1" applyAlignment="1">
      <alignment horizontal="center" vertical="center" wrapText="1"/>
    </xf>
    <xf numFmtId="164" fontId="8" fillId="0" borderId="5" xfId="15" applyNumberFormat="1" applyFont="1" applyBorder="1" applyAlignment="1">
      <alignment horizontal="center" vertical="center" wrapText="1"/>
    </xf>
    <xf numFmtId="164" fontId="2" fillId="0" borderId="8" xfId="15" applyNumberFormat="1" applyFont="1" applyBorder="1" applyAlignment="1">
      <alignment vertical="top"/>
    </xf>
    <xf numFmtId="164" fontId="8" fillId="0" borderId="21" xfId="15" applyNumberFormat="1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3" fontId="8" fillId="0" borderId="5" xfId="15" applyNumberFormat="1" applyFont="1" applyBorder="1" applyAlignment="1">
      <alignment horizontal="center" vertical="center" wrapText="1"/>
    </xf>
    <xf numFmtId="3" fontId="8" fillId="0" borderId="3" xfId="15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164" fontId="8" fillId="0" borderId="0" xfId="15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64" fontId="8" fillId="0" borderId="0" xfId="15" applyNumberFormat="1" applyFont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justify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164" fontId="8" fillId="0" borderId="2" xfId="15" applyNumberFormat="1" applyFont="1" applyBorder="1" applyAlignment="1">
      <alignment horizontal="center" vertical="center" wrapText="1"/>
    </xf>
    <xf numFmtId="164" fontId="8" fillId="0" borderId="4" xfId="15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164" fontId="8" fillId="0" borderId="5" xfId="15" applyNumberFormat="1" applyFont="1" applyBorder="1" applyAlignment="1">
      <alignment horizontal="right" vertical="center" wrapText="1"/>
    </xf>
    <xf numFmtId="164" fontId="8" fillId="0" borderId="4" xfId="15" applyNumberFormat="1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vertical="center" wrapText="1"/>
    </xf>
    <xf numFmtId="3" fontId="9" fillId="0" borderId="5" xfId="15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4" fontId="8" fillId="0" borderId="22" xfId="15" applyNumberFormat="1" applyFont="1" applyBorder="1" applyAlignment="1">
      <alignment horizontal="center" vertical="center" wrapText="1"/>
    </xf>
    <xf numFmtId="3" fontId="8" fillId="0" borderId="2" xfId="15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justify" vertical="center" wrapText="1"/>
    </xf>
    <xf numFmtId="164" fontId="8" fillId="0" borderId="25" xfId="15" applyNumberFormat="1" applyFont="1" applyBorder="1" applyAlignment="1">
      <alignment vertical="center" wrapText="1"/>
    </xf>
    <xf numFmtId="3" fontId="8" fillId="0" borderId="25" xfId="15" applyNumberFormat="1" applyFont="1" applyBorder="1" applyAlignment="1">
      <alignment horizontal="center" vertical="center" wrapText="1"/>
    </xf>
    <xf numFmtId="164" fontId="8" fillId="0" borderId="5" xfId="15" applyNumberFormat="1" applyFont="1" applyBorder="1" applyAlignment="1">
      <alignment vertical="center" wrapText="1"/>
    </xf>
    <xf numFmtId="164" fontId="8" fillId="0" borderId="2" xfId="15" applyNumberFormat="1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4" fontId="8" fillId="0" borderId="28" xfId="15" applyNumberFormat="1" applyFont="1" applyBorder="1" applyAlignment="1">
      <alignment vertical="center" wrapText="1"/>
    </xf>
    <xf numFmtId="3" fontId="8" fillId="0" borderId="3" xfId="15" applyNumberFormat="1" applyFont="1" applyFill="1" applyBorder="1" applyAlignment="1">
      <alignment horizontal="center" vertical="center" wrapText="1"/>
    </xf>
    <xf numFmtId="3" fontId="8" fillId="0" borderId="5" xfId="15" applyNumberFormat="1" applyFont="1" applyFill="1" applyBorder="1" applyAlignment="1">
      <alignment horizontal="center" vertical="center" wrapText="1"/>
    </xf>
    <xf numFmtId="3" fontId="8" fillId="0" borderId="4" xfId="15" applyNumberFormat="1" applyFont="1" applyBorder="1" applyAlignment="1">
      <alignment horizontal="center" vertical="center" wrapText="1"/>
    </xf>
    <xf numFmtId="164" fontId="9" fillId="0" borderId="20" xfId="15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3" fontId="8" fillId="0" borderId="0" xfId="15" applyNumberFormat="1" applyFont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3" fontId="9" fillId="0" borderId="6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8" fillId="0" borderId="28" xfId="0" applyNumberFormat="1" applyFont="1" applyBorder="1" applyAlignment="1">
      <alignment horizontal="right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4" fontId="8" fillId="0" borderId="2" xfId="15" applyNumberFormat="1" applyFont="1" applyBorder="1" applyAlignment="1">
      <alignment horizontal="right" vertical="center" wrapText="1"/>
    </xf>
    <xf numFmtId="164" fontId="9" fillId="0" borderId="23" xfId="15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justify" vertical="center" wrapText="1"/>
    </xf>
    <xf numFmtId="3" fontId="9" fillId="0" borderId="28" xfId="15" applyNumberFormat="1" applyFont="1" applyBorder="1" applyAlignment="1">
      <alignment horizontal="center" vertical="center" wrapText="1"/>
    </xf>
    <xf numFmtId="164" fontId="9" fillId="0" borderId="28" xfId="15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3" fontId="9" fillId="0" borderId="30" xfId="0" applyNumberFormat="1" applyFont="1" applyBorder="1" applyAlignment="1">
      <alignment horizontal="right" vertical="center" wrapText="1"/>
    </xf>
    <xf numFmtId="164" fontId="9" fillId="0" borderId="28" xfId="15" applyNumberFormat="1" applyFont="1" applyBorder="1" applyAlignment="1">
      <alignment vertical="center" wrapText="1"/>
    </xf>
    <xf numFmtId="164" fontId="9" fillId="0" borderId="28" xfId="15" applyNumberFormat="1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 wrapText="1"/>
    </xf>
    <xf numFmtId="3" fontId="9" fillId="0" borderId="28" xfId="0" applyNumberFormat="1" applyFont="1" applyBorder="1" applyAlignment="1">
      <alignment horizontal="right" vertical="center" wrapText="1"/>
    </xf>
    <xf numFmtId="164" fontId="9" fillId="0" borderId="32" xfId="15" applyNumberFormat="1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8" fillId="0" borderId="34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center" vertical="center" wrapText="1"/>
    </xf>
    <xf numFmtId="3" fontId="8" fillId="0" borderId="34" xfId="15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164" fontId="8" fillId="0" borderId="34" xfId="15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4" fontId="8" fillId="0" borderId="34" xfId="0" applyNumberFormat="1" applyFont="1" applyBorder="1" applyAlignment="1">
      <alignment horizontal="right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justify" vertical="top"/>
    </xf>
    <xf numFmtId="164" fontId="2" fillId="0" borderId="5" xfId="15" applyNumberFormat="1" applyFont="1" applyBorder="1" applyAlignment="1">
      <alignment horizontal="justify" vertical="top"/>
    </xf>
    <xf numFmtId="164" fontId="1" fillId="0" borderId="18" xfId="15" applyNumberFormat="1" applyFont="1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justify" vertical="top"/>
    </xf>
    <xf numFmtId="164" fontId="2" fillId="0" borderId="3" xfId="15" applyNumberFormat="1" applyFont="1" applyBorder="1" applyAlignment="1">
      <alignment horizontal="justify" vertical="top"/>
    </xf>
    <xf numFmtId="164" fontId="4" fillId="0" borderId="17" xfId="15" applyNumberFormat="1" applyFont="1" applyBorder="1" applyAlignment="1">
      <alignment horizontal="justify" vertical="top"/>
    </xf>
    <xf numFmtId="49" fontId="2" fillId="0" borderId="11" xfId="0" applyNumberFormat="1" applyFont="1" applyBorder="1" applyAlignment="1">
      <alignment horizontal="center" vertical="top"/>
    </xf>
    <xf numFmtId="49" fontId="18" fillId="0" borderId="5" xfId="0" applyNumberFormat="1" applyFont="1" applyBorder="1" applyAlignment="1">
      <alignment horizontal="center" vertical="top"/>
    </xf>
    <xf numFmtId="3" fontId="12" fillId="0" borderId="3" xfId="15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164" fontId="12" fillId="0" borderId="3" xfId="15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justify" vertical="center" wrapText="1"/>
    </xf>
    <xf numFmtId="3" fontId="9" fillId="0" borderId="25" xfId="15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164" fontId="9" fillId="0" borderId="25" xfId="15" applyNumberFormat="1" applyFont="1" applyBorder="1" applyAlignment="1">
      <alignment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justify" vertical="center" wrapText="1"/>
    </xf>
    <xf numFmtId="0" fontId="13" fillId="0" borderId="34" xfId="0" applyFont="1" applyBorder="1" applyAlignment="1">
      <alignment horizontal="justify" vertical="center" wrapText="1"/>
    </xf>
    <xf numFmtId="0" fontId="12" fillId="0" borderId="34" xfId="0" applyFont="1" applyBorder="1" applyAlignment="1">
      <alignment horizontal="center" vertical="center" wrapText="1"/>
    </xf>
    <xf numFmtId="3" fontId="12" fillId="0" borderId="34" xfId="15" applyNumberFormat="1" applyFont="1" applyBorder="1" applyAlignment="1">
      <alignment horizontal="center" vertical="center" wrapText="1"/>
    </xf>
    <xf numFmtId="164" fontId="12" fillId="0" borderId="34" xfId="15" applyNumberFormat="1" applyFont="1" applyBorder="1" applyAlignment="1">
      <alignment horizontal="center" vertical="center" wrapText="1"/>
    </xf>
    <xf numFmtId="164" fontId="12" fillId="0" borderId="34" xfId="15" applyNumberFormat="1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15" applyNumberFormat="1" applyFont="1" applyBorder="1" applyAlignment="1">
      <alignment horizontal="center" vertical="center" wrapText="1"/>
    </xf>
    <xf numFmtId="164" fontId="14" fillId="0" borderId="3" xfId="15" applyNumberFormat="1" applyFont="1" applyBorder="1" applyAlignment="1">
      <alignment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2" fillId="0" borderId="18" xfId="15" applyNumberFormat="1" applyFont="1" applyBorder="1" applyAlignment="1">
      <alignment horizontal="justify" vertical="top"/>
    </xf>
    <xf numFmtId="0" fontId="9" fillId="0" borderId="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64" fontId="9" fillId="0" borderId="22" xfId="15" applyNumberFormat="1" applyFont="1" applyBorder="1" applyAlignment="1">
      <alignment horizontal="center" vertical="center" wrapText="1"/>
    </xf>
    <xf numFmtId="3" fontId="9" fillId="0" borderId="2" xfId="15" applyNumberFormat="1" applyFont="1" applyBorder="1" applyAlignment="1">
      <alignment horizontal="center" vertical="center" wrapText="1"/>
    </xf>
    <xf numFmtId="164" fontId="9" fillId="0" borderId="30" xfId="15" applyNumberFormat="1" applyFont="1" applyBorder="1" applyAlignment="1">
      <alignment horizontal="center" vertical="center" wrapText="1"/>
    </xf>
    <xf numFmtId="3" fontId="9" fillId="0" borderId="38" xfId="15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horizontal="justify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justify" vertical="top"/>
    </xf>
    <xf numFmtId="164" fontId="2" fillId="0" borderId="8" xfId="15" applyNumberFormat="1" applyFont="1" applyBorder="1" applyAlignment="1">
      <alignment horizontal="justify" vertical="top"/>
    </xf>
    <xf numFmtId="49" fontId="2" fillId="0" borderId="1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justify" vertical="top"/>
    </xf>
    <xf numFmtId="164" fontId="1" fillId="0" borderId="8" xfId="15" applyNumberFormat="1" applyFont="1" applyBorder="1" applyAlignment="1">
      <alignment horizontal="justify" vertical="top"/>
    </xf>
    <xf numFmtId="164" fontId="1" fillId="0" borderId="15" xfId="15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justify" vertical="top"/>
    </xf>
    <xf numFmtId="164" fontId="4" fillId="0" borderId="8" xfId="15" applyNumberFormat="1" applyFont="1" applyBorder="1" applyAlignment="1">
      <alignment horizontal="justify" vertical="top"/>
    </xf>
    <xf numFmtId="164" fontId="4" fillId="0" borderId="7" xfId="15" applyNumberFormat="1" applyFont="1" applyBorder="1" applyAlignment="1">
      <alignment vertical="top"/>
    </xf>
    <xf numFmtId="164" fontId="1" fillId="0" borderId="7" xfId="15" applyNumberFormat="1" applyFont="1" applyBorder="1" applyAlignment="1">
      <alignment vertical="top"/>
    </xf>
    <xf numFmtId="164" fontId="2" fillId="0" borderId="15" xfId="15" applyNumberFormat="1" applyFont="1" applyBorder="1" applyAlignment="1">
      <alignment horizontal="justify" vertical="top"/>
    </xf>
    <xf numFmtId="164" fontId="1" fillId="0" borderId="18" xfId="15" applyNumberFormat="1" applyFont="1" applyBorder="1" applyAlignment="1">
      <alignment/>
    </xf>
    <xf numFmtId="164" fontId="2" fillId="0" borderId="38" xfId="15" applyNumberFormat="1" applyFont="1" applyBorder="1" applyAlignment="1">
      <alignment vertical="top"/>
    </xf>
    <xf numFmtId="0" fontId="12" fillId="0" borderId="3" xfId="0" applyFont="1" applyBorder="1" applyAlignment="1">
      <alignment horizontal="justify" vertical="center" wrapText="1"/>
    </xf>
    <xf numFmtId="0" fontId="9" fillId="0" borderId="36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164" fontId="1" fillId="0" borderId="18" xfId="15" applyNumberFormat="1" applyFont="1" applyBorder="1" applyAlignment="1">
      <alignment horizontal="justify" vertical="top"/>
    </xf>
    <xf numFmtId="49" fontId="18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justify" vertical="top" wrapText="1"/>
    </xf>
    <xf numFmtId="164" fontId="1" fillId="0" borderId="7" xfId="15" applyNumberFormat="1" applyFont="1" applyBorder="1" applyAlignment="1">
      <alignment horizontal="center" vertical="top"/>
    </xf>
    <xf numFmtId="164" fontId="1" fillId="0" borderId="18" xfId="15" applyNumberFormat="1" applyFont="1" applyBorder="1" applyAlignment="1">
      <alignment vertical="top"/>
    </xf>
    <xf numFmtId="0" fontId="1" fillId="0" borderId="7" xfId="0" applyNumberFormat="1" applyFont="1" applyBorder="1" applyAlignment="1">
      <alignment horizontal="justify" vertical="top"/>
    </xf>
    <xf numFmtId="0" fontId="1" fillId="0" borderId="8" xfId="0" applyNumberFormat="1" applyFont="1" applyBorder="1" applyAlignment="1">
      <alignment horizontal="justify" vertical="top" wrapText="1"/>
    </xf>
    <xf numFmtId="164" fontId="1" fillId="0" borderId="8" xfId="15" applyNumberFormat="1" applyFont="1" applyBorder="1" applyAlignment="1">
      <alignment vertical="top"/>
    </xf>
    <xf numFmtId="49" fontId="3" fillId="0" borderId="2" xfId="0" applyNumberFormat="1" applyFont="1" applyBorder="1" applyAlignment="1">
      <alignment horizontal="center" vertical="top"/>
    </xf>
    <xf numFmtId="164" fontId="3" fillId="0" borderId="8" xfId="15" applyNumberFormat="1" applyFont="1" applyBorder="1" applyAlignment="1">
      <alignment horizontal="justify" vertical="top"/>
    </xf>
    <xf numFmtId="164" fontId="3" fillId="0" borderId="15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8" fillId="0" borderId="34" xfId="15" applyNumberFormat="1" applyFont="1" applyBorder="1" applyAlignment="1">
      <alignment horizontal="right" vertical="center" wrapText="1"/>
    </xf>
    <xf numFmtId="164" fontId="8" fillId="0" borderId="3" xfId="15" applyNumberFormat="1" applyFont="1" applyBorder="1" applyAlignment="1">
      <alignment horizontal="right" vertical="center" wrapText="1"/>
    </xf>
    <xf numFmtId="164" fontId="8" fillId="0" borderId="25" xfId="15" applyNumberFormat="1" applyFont="1" applyBorder="1" applyAlignment="1">
      <alignment horizontal="right" vertical="center" wrapText="1"/>
    </xf>
    <xf numFmtId="164" fontId="9" fillId="0" borderId="34" xfId="15" applyNumberFormat="1" applyFont="1" applyBorder="1" applyAlignment="1">
      <alignment horizontal="right" vertical="center" wrapText="1"/>
    </xf>
    <xf numFmtId="0" fontId="21" fillId="0" borderId="35" xfId="0" applyFont="1" applyBorder="1" applyAlignment="1">
      <alignment horizontal="center" vertical="center" wrapText="1"/>
    </xf>
    <xf numFmtId="164" fontId="1" fillId="0" borderId="5" xfId="15" applyNumberFormat="1" applyFont="1" applyBorder="1" applyAlignment="1">
      <alignment horizontal="justify" vertical="top"/>
    </xf>
    <xf numFmtId="164" fontId="1" fillId="0" borderId="15" xfId="15" applyNumberFormat="1" applyFont="1" applyBorder="1" applyAlignment="1">
      <alignment horizontal="justify" vertical="top"/>
    </xf>
    <xf numFmtId="164" fontId="2" fillId="0" borderId="5" xfId="15" applyNumberFormat="1" applyFont="1" applyBorder="1" applyAlignment="1">
      <alignment horizontal="justify" vertical="top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3" fontId="11" fillId="0" borderId="0" xfId="15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 wrapText="1"/>
    </xf>
    <xf numFmtId="3" fontId="8" fillId="0" borderId="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top"/>
    </xf>
    <xf numFmtId="0" fontId="1" fillId="0" borderId="41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41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1" fillId="0" borderId="41" xfId="0" applyFont="1" applyBorder="1" applyAlignment="1">
      <alignment vertical="top" wrapText="1"/>
    </xf>
    <xf numFmtId="164" fontId="1" fillId="0" borderId="18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 vertical="top"/>
    </xf>
    <xf numFmtId="164" fontId="1" fillId="0" borderId="18" xfId="15" applyNumberFormat="1" applyFont="1" applyBorder="1" applyAlignment="1">
      <alignment horizontal="center" vertical="center"/>
    </xf>
    <xf numFmtId="0" fontId="1" fillId="0" borderId="42" xfId="0" applyFont="1" applyBorder="1" applyAlignment="1">
      <alignment/>
    </xf>
    <xf numFmtId="164" fontId="3" fillId="0" borderId="3" xfId="15" applyNumberFormat="1" applyFont="1" applyBorder="1" applyAlignment="1">
      <alignment horizontal="center" vertical="top"/>
    </xf>
    <xf numFmtId="164" fontId="2" fillId="0" borderId="3" xfId="15" applyNumberFormat="1" applyFont="1" applyBorder="1" applyAlignment="1">
      <alignment horizontal="center" vertical="top"/>
    </xf>
    <xf numFmtId="164" fontId="2" fillId="0" borderId="18" xfId="15" applyNumberFormat="1" applyFont="1" applyBorder="1" applyAlignment="1">
      <alignment/>
    </xf>
    <xf numFmtId="164" fontId="1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center" vertical="center"/>
    </xf>
    <xf numFmtId="164" fontId="1" fillId="0" borderId="8" xfId="15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justify" vertical="top" wrapText="1"/>
    </xf>
    <xf numFmtId="49" fontId="2" fillId="0" borderId="1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164" fontId="1" fillId="0" borderId="7" xfId="15" applyNumberFormat="1" applyFont="1" applyBorder="1" applyAlignment="1">
      <alignment horizontal="justify" vertical="top"/>
    </xf>
    <xf numFmtId="164" fontId="3" fillId="0" borderId="8" xfId="15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164" fontId="2" fillId="0" borderId="3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4" xfId="0" applyFont="1" applyBorder="1" applyAlignment="1">
      <alignment horizontal="center" vertical="top" wrapText="1"/>
    </xf>
    <xf numFmtId="164" fontId="1" fillId="0" borderId="44" xfId="15" applyNumberFormat="1" applyFont="1" applyBorder="1" applyAlignment="1">
      <alignment/>
    </xf>
    <xf numFmtId="164" fontId="1" fillId="0" borderId="21" xfId="15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164" fontId="5" fillId="0" borderId="3" xfId="15" applyNumberFormat="1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/>
    </xf>
    <xf numFmtId="164" fontId="1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5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15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1" fillId="0" borderId="7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justify" wrapText="1"/>
    </xf>
    <xf numFmtId="0" fontId="1" fillId="0" borderId="0" xfId="0" applyFont="1" applyAlignment="1">
      <alignment horizontal="left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3" fontId="9" fillId="0" borderId="35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/>
    </xf>
    <xf numFmtId="164" fontId="8" fillId="0" borderId="4" xfId="15" applyNumberFormat="1" applyFont="1" applyBorder="1" applyAlignment="1">
      <alignment horizontal="right" vertical="center" wrapText="1"/>
    </xf>
    <xf numFmtId="164" fontId="2" fillId="0" borderId="4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64" fontId="22" fillId="0" borderId="0" xfId="15" applyNumberFormat="1" applyFont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 horizontal="center"/>
    </xf>
    <xf numFmtId="164" fontId="1" fillId="0" borderId="47" xfId="15" applyNumberFormat="1" applyFont="1" applyBorder="1" applyAlignment="1">
      <alignment wrapText="1"/>
    </xf>
    <xf numFmtId="0" fontId="1" fillId="0" borderId="50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164" fontId="2" fillId="0" borderId="7" xfId="15" applyNumberFormat="1" applyFont="1" applyBorder="1" applyAlignment="1">
      <alignment horizontal="center"/>
    </xf>
    <xf numFmtId="0" fontId="22" fillId="0" borderId="3" xfId="0" applyFont="1" applyBorder="1" applyAlignment="1">
      <alignment/>
    </xf>
    <xf numFmtId="0" fontId="22" fillId="0" borderId="18" xfId="0" applyFont="1" applyBorder="1" applyAlignment="1">
      <alignment/>
    </xf>
    <xf numFmtId="164" fontId="2" fillId="0" borderId="18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164" fontId="1" fillId="0" borderId="7" xfId="15" applyNumberFormat="1" applyFont="1" applyBorder="1" applyAlignment="1">
      <alignment/>
    </xf>
    <xf numFmtId="164" fontId="22" fillId="0" borderId="18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164" fontId="22" fillId="0" borderId="7" xfId="15" applyNumberFormat="1" applyFont="1" applyBorder="1" applyAlignment="1">
      <alignment/>
    </xf>
    <xf numFmtId="0" fontId="22" fillId="0" borderId="19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64" fontId="22" fillId="0" borderId="3" xfId="15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/>
    </xf>
    <xf numFmtId="164" fontId="2" fillId="0" borderId="14" xfId="15" applyNumberFormat="1" applyFont="1" applyBorder="1" applyAlignment="1">
      <alignment/>
    </xf>
    <xf numFmtId="0" fontId="22" fillId="0" borderId="6" xfId="0" applyFont="1" applyBorder="1" applyAlignment="1">
      <alignment/>
    </xf>
    <xf numFmtId="164" fontId="22" fillId="0" borderId="38" xfId="0" applyNumberFormat="1" applyFont="1" applyBorder="1" applyAlignment="1">
      <alignment/>
    </xf>
    <xf numFmtId="0" fontId="22" fillId="0" borderId="0" xfId="0" applyFont="1" applyAlignment="1">
      <alignment horizontal="justify" wrapText="1"/>
    </xf>
    <xf numFmtId="164" fontId="1" fillId="0" borderId="4" xfId="15" applyNumberFormat="1" applyFont="1" applyBorder="1" applyAlignment="1">
      <alignment horizontal="center" vertical="top"/>
    </xf>
    <xf numFmtId="164" fontId="3" fillId="0" borderId="4" xfId="15" applyNumberFormat="1" applyFont="1" applyBorder="1" applyAlignment="1">
      <alignment horizontal="center" vertical="top"/>
    </xf>
    <xf numFmtId="164" fontId="2" fillId="0" borderId="4" xfId="15" applyNumberFormat="1" applyFont="1" applyBorder="1" applyAlignment="1">
      <alignment horizontal="center" vertical="top"/>
    </xf>
    <xf numFmtId="164" fontId="2" fillId="0" borderId="8" xfId="15" applyNumberFormat="1" applyFont="1" applyBorder="1" applyAlignment="1">
      <alignment vertical="top"/>
    </xf>
    <xf numFmtId="164" fontId="4" fillId="0" borderId="8" xfId="15" applyNumberFormat="1" applyFont="1" applyBorder="1" applyAlignment="1">
      <alignment vertical="top"/>
    </xf>
    <xf numFmtId="0" fontId="3" fillId="0" borderId="8" xfId="0" applyNumberFormat="1" applyFont="1" applyBorder="1" applyAlignment="1">
      <alignment horizontal="justify" vertical="top" wrapText="1"/>
    </xf>
    <xf numFmtId="164" fontId="4" fillId="0" borderId="8" xfId="15" applyNumberFormat="1" applyFont="1" applyBorder="1" applyAlignment="1">
      <alignment vertical="top"/>
    </xf>
    <xf numFmtId="164" fontId="1" fillId="0" borderId="15" xfId="15" applyNumberFormat="1" applyFont="1" applyBorder="1" applyAlignment="1">
      <alignment vertical="top"/>
    </xf>
    <xf numFmtId="164" fontId="2" fillId="0" borderId="15" xfId="15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9" fillId="0" borderId="53" xfId="15" applyNumberFormat="1" applyFont="1" applyBorder="1" applyAlignment="1">
      <alignment horizontal="center" vertical="center" wrapText="1"/>
    </xf>
    <xf numFmtId="164" fontId="12" fillId="0" borderId="54" xfId="15" applyNumberFormat="1" applyFont="1" applyBorder="1" applyAlignment="1">
      <alignment horizontal="center" vertical="center" wrapText="1"/>
    </xf>
    <xf numFmtId="164" fontId="8" fillId="0" borderId="37" xfId="15" applyNumberFormat="1" applyFont="1" applyBorder="1" applyAlignment="1">
      <alignment horizontal="center" vertical="center" wrapText="1"/>
    </xf>
    <xf numFmtId="164" fontId="8" fillId="0" borderId="7" xfId="15" applyNumberFormat="1" applyFont="1" applyBorder="1" applyAlignment="1">
      <alignment horizontal="center" vertical="center" wrapText="1"/>
    </xf>
    <xf numFmtId="164" fontId="8" fillId="0" borderId="8" xfId="15" applyNumberFormat="1" applyFont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164" fontId="12" fillId="0" borderId="7" xfId="15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8" fillId="0" borderId="41" xfId="0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164" fontId="8" fillId="0" borderId="55" xfId="0" applyNumberFormat="1" applyFont="1" applyBorder="1" applyAlignment="1">
      <alignment horizontal="right" vertical="center" wrapText="1"/>
    </xf>
    <xf numFmtId="164" fontId="8" fillId="0" borderId="53" xfId="0" applyNumberFormat="1" applyFont="1" applyBorder="1" applyAlignment="1">
      <alignment horizontal="right" vertical="center" wrapText="1"/>
    </xf>
    <xf numFmtId="164" fontId="8" fillId="0" borderId="54" xfId="0" applyNumberFormat="1" applyFont="1" applyBorder="1" applyAlignment="1">
      <alignment horizontal="right" vertical="center" wrapText="1"/>
    </xf>
    <xf numFmtId="164" fontId="8" fillId="0" borderId="37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horizontal="right" vertical="center" wrapText="1"/>
    </xf>
    <xf numFmtId="164" fontId="20" fillId="0" borderId="7" xfId="0" applyNumberFormat="1" applyFont="1" applyBorder="1" applyAlignment="1">
      <alignment horizontal="right" vertical="center" wrapText="1"/>
    </xf>
    <xf numFmtId="164" fontId="20" fillId="0" borderId="8" xfId="0" applyNumberFormat="1" applyFont="1" applyBorder="1" applyAlignment="1">
      <alignment horizontal="right" vertical="center" wrapText="1"/>
    </xf>
    <xf numFmtId="164" fontId="8" fillId="0" borderId="41" xfId="15" applyNumberFormat="1" applyFont="1" applyBorder="1" applyAlignment="1">
      <alignment horizontal="center" vertical="center" wrapText="1"/>
    </xf>
    <xf numFmtId="3" fontId="9" fillId="0" borderId="14" xfId="15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3" fontId="8" fillId="0" borderId="43" xfId="0" applyNumberFormat="1" applyFont="1" applyBorder="1" applyAlignment="1">
      <alignment horizontal="right" vertical="center" wrapText="1"/>
    </xf>
    <xf numFmtId="164" fontId="8" fillId="0" borderId="5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3" xfId="15" applyNumberFormat="1" applyFont="1" applyBorder="1" applyAlignment="1">
      <alignment horizontal="center" vertical="center" wrapText="1"/>
    </xf>
    <xf numFmtId="3" fontId="9" fillId="0" borderId="3" xfId="15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8" fillId="0" borderId="34" xfId="15" applyNumberFormat="1" applyFont="1" applyBorder="1" applyAlignment="1">
      <alignment horizontal="center" vertical="center" wrapText="1"/>
    </xf>
    <xf numFmtId="164" fontId="7" fillId="0" borderId="18" xfId="15" applyNumberFormat="1" applyFont="1" applyBorder="1" applyAlignment="1">
      <alignment vertical="center"/>
    </xf>
    <xf numFmtId="164" fontId="20" fillId="0" borderId="3" xfId="0" applyNumberFormat="1" applyFont="1" applyBorder="1" applyAlignment="1">
      <alignment horizontal="right" vertical="center" wrapText="1"/>
    </xf>
    <xf numFmtId="164" fontId="20" fillId="0" borderId="25" xfId="0" applyNumberFormat="1" applyFont="1" applyBorder="1" applyAlignment="1">
      <alignment horizontal="right" vertical="center" wrapText="1"/>
    </xf>
    <xf numFmtId="164" fontId="7" fillId="0" borderId="15" xfId="15" applyNumberFormat="1" applyFont="1" applyBorder="1" applyAlignment="1">
      <alignment vertical="center"/>
    </xf>
    <xf numFmtId="164" fontId="7" fillId="0" borderId="17" xfId="15" applyNumberFormat="1" applyFont="1" applyBorder="1" applyAlignment="1">
      <alignment vertical="center"/>
    </xf>
    <xf numFmtId="164" fontId="10" fillId="0" borderId="32" xfId="15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8" fillId="0" borderId="57" xfId="0" applyFont="1" applyBorder="1" applyAlignment="1">
      <alignment horizontal="center" vertical="center" wrapText="1"/>
    </xf>
    <xf numFmtId="3" fontId="8" fillId="0" borderId="57" xfId="15" applyNumberFormat="1" applyFont="1" applyBorder="1" applyAlignment="1">
      <alignment horizontal="center" vertical="center" wrapText="1"/>
    </xf>
    <xf numFmtId="3" fontId="8" fillId="0" borderId="58" xfId="0" applyNumberFormat="1" applyFont="1" applyBorder="1" applyAlignment="1">
      <alignment horizontal="right" vertical="center" wrapText="1"/>
    </xf>
    <xf numFmtId="164" fontId="8" fillId="0" borderId="57" xfId="15" applyNumberFormat="1" applyFont="1" applyBorder="1" applyAlignment="1">
      <alignment vertical="center" wrapText="1"/>
    </xf>
    <xf numFmtId="3" fontId="8" fillId="0" borderId="57" xfId="0" applyNumberFormat="1" applyFont="1" applyBorder="1" applyAlignment="1">
      <alignment horizontal="right" vertical="center" wrapText="1"/>
    </xf>
    <xf numFmtId="4" fontId="8" fillId="0" borderId="57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3" fontId="8" fillId="0" borderId="28" xfId="15" applyNumberFormat="1" applyFont="1" applyBorder="1" applyAlignment="1">
      <alignment horizontal="center" vertical="center" wrapText="1"/>
    </xf>
    <xf numFmtId="164" fontId="8" fillId="0" borderId="28" xfId="15" applyNumberFormat="1" applyFont="1" applyBorder="1" applyAlignment="1">
      <alignment horizontal="center" vertical="center" wrapText="1"/>
    </xf>
    <xf numFmtId="3" fontId="9" fillId="0" borderId="32" xfId="15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164" fontId="7" fillId="0" borderId="32" xfId="15" applyNumberFormat="1" applyFont="1" applyBorder="1" applyAlignment="1">
      <alignment vertical="center"/>
    </xf>
    <xf numFmtId="164" fontId="4" fillId="0" borderId="15" xfId="15" applyNumberFormat="1" applyFont="1" applyBorder="1" applyAlignment="1">
      <alignment/>
    </xf>
    <xf numFmtId="164" fontId="2" fillId="0" borderId="18" xfId="15" applyNumberFormat="1" applyFont="1" applyBorder="1" applyAlignment="1">
      <alignment vertical="top"/>
    </xf>
    <xf numFmtId="164" fontId="1" fillId="0" borderId="18" xfId="15" applyNumberFormat="1" applyFont="1" applyBorder="1" applyAlignment="1">
      <alignment horizontal="justify" vertical="top"/>
    </xf>
    <xf numFmtId="164" fontId="4" fillId="0" borderId="18" xfId="15" applyNumberFormat="1" applyFont="1" applyBorder="1" applyAlignment="1">
      <alignment horizontal="justify" vertical="top"/>
    </xf>
    <xf numFmtId="164" fontId="3" fillId="0" borderId="18" xfId="15" applyNumberFormat="1" applyFont="1" applyBorder="1" applyAlignment="1">
      <alignment horizontal="justify" vertical="top"/>
    </xf>
    <xf numFmtId="0" fontId="3" fillId="0" borderId="7" xfId="0" applyNumberFormat="1" applyFont="1" applyBorder="1" applyAlignment="1">
      <alignment horizontal="justify" vertical="top" wrapText="1"/>
    </xf>
    <xf numFmtId="164" fontId="3" fillId="0" borderId="7" xfId="15" applyNumberFormat="1" applyFont="1" applyBorder="1" applyAlignment="1">
      <alignment vertical="top"/>
    </xf>
    <xf numFmtId="0" fontId="8" fillId="0" borderId="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0" borderId="25" xfId="15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vertical="center"/>
    </xf>
    <xf numFmtId="0" fontId="9" fillId="0" borderId="34" xfId="0" applyFont="1" applyBorder="1" applyAlignment="1">
      <alignment horizontal="justify" vertical="center" wrapText="1"/>
    </xf>
    <xf numFmtId="3" fontId="9" fillId="0" borderId="34" xfId="15" applyNumberFormat="1" applyFont="1" applyBorder="1" applyAlignment="1">
      <alignment horizontal="center" vertical="center" wrapText="1"/>
    </xf>
    <xf numFmtId="164" fontId="9" fillId="0" borderId="34" xfId="15" applyNumberFormat="1" applyFont="1" applyBorder="1" applyAlignment="1">
      <alignment vertical="center" wrapText="1"/>
    </xf>
    <xf numFmtId="3" fontId="9" fillId="0" borderId="34" xfId="0" applyNumberFormat="1" applyFont="1" applyBorder="1" applyAlignment="1">
      <alignment horizontal="right" vertical="center" wrapText="1"/>
    </xf>
    <xf numFmtId="164" fontId="9" fillId="0" borderId="54" xfId="0" applyNumberFormat="1" applyFont="1" applyBorder="1" applyAlignment="1">
      <alignment horizontal="right" vertical="center" wrapText="1"/>
    </xf>
    <xf numFmtId="164" fontId="9" fillId="0" borderId="61" xfId="0" applyNumberFormat="1" applyFont="1" applyBorder="1" applyAlignment="1">
      <alignment horizontal="right" vertical="center" wrapText="1"/>
    </xf>
    <xf numFmtId="164" fontId="9" fillId="0" borderId="3" xfId="15" applyNumberFormat="1" applyFont="1" applyBorder="1" applyAlignment="1">
      <alignment horizontal="right" vertical="center" wrapText="1"/>
    </xf>
    <xf numFmtId="164" fontId="1" fillId="0" borderId="15" xfId="15" applyNumberFormat="1" applyFont="1" applyBorder="1" applyAlignment="1">
      <alignment horizontal="justify" vertical="top"/>
    </xf>
    <xf numFmtId="0" fontId="2" fillId="0" borderId="7" xfId="0" applyFont="1" applyBorder="1" applyAlignment="1">
      <alignment horizontal="justify" wrapText="1"/>
    </xf>
    <xf numFmtId="0" fontId="2" fillId="0" borderId="44" xfId="0" applyFont="1" applyBorder="1" applyAlignment="1">
      <alignment horizontal="justify" wrapText="1"/>
    </xf>
    <xf numFmtId="0" fontId="2" fillId="0" borderId="21" xfId="0" applyFont="1" applyBorder="1" applyAlignment="1">
      <alignment horizontal="justify" wrapText="1"/>
    </xf>
    <xf numFmtId="0" fontId="22" fillId="0" borderId="7" xfId="0" applyFont="1" applyBorder="1" applyAlignment="1">
      <alignment horizontal="justify" wrapText="1"/>
    </xf>
    <xf numFmtId="0" fontId="22" fillId="0" borderId="7" xfId="0" applyFont="1" applyBorder="1" applyAlignment="1">
      <alignment horizontal="left"/>
    </xf>
    <xf numFmtId="0" fontId="22" fillId="0" borderId="44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164" fontId="1" fillId="0" borderId="18" xfId="15" applyNumberFormat="1" applyFont="1" applyBorder="1" applyAlignment="1">
      <alignment horizontal="center" vertical="top"/>
    </xf>
    <xf numFmtId="0" fontId="22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2" fillId="0" borderId="7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2" fillId="0" borderId="44" xfId="0" applyFont="1" applyBorder="1" applyAlignment="1">
      <alignment horizontal="justify" wrapText="1"/>
    </xf>
    <xf numFmtId="0" fontId="22" fillId="0" borderId="21" xfId="0" applyFont="1" applyBorder="1" applyAlignment="1">
      <alignment horizontal="justify" wrapText="1"/>
    </xf>
    <xf numFmtId="0" fontId="22" fillId="0" borderId="7" xfId="0" applyFont="1" applyBorder="1" applyAlignment="1">
      <alignment horizontal="left" wrapText="1"/>
    </xf>
    <xf numFmtId="0" fontId="22" fillId="0" borderId="44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22" fillId="0" borderId="0" xfId="15" applyNumberFormat="1" applyFont="1" applyAlignment="1">
      <alignment horizontal="left"/>
    </xf>
    <xf numFmtId="0" fontId="1" fillId="0" borderId="0" xfId="0" applyFont="1" applyAlignment="1">
      <alignment horizontal="justify" wrapText="1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justify" vertical="top" wrapText="1"/>
    </xf>
    <xf numFmtId="49" fontId="3" fillId="0" borderId="0" xfId="0" applyNumberFormat="1" applyFont="1" applyAlignment="1">
      <alignment horizontal="justify" vertical="top" wrapText="1"/>
    </xf>
    <xf numFmtId="49" fontId="3" fillId="0" borderId="0" xfId="0" applyNumberFormat="1" applyFont="1" applyAlignment="1">
      <alignment horizontal="justify" vertical="top"/>
    </xf>
    <xf numFmtId="49" fontId="1" fillId="0" borderId="0" xfId="0" applyNumberFormat="1" applyFont="1" applyAlignment="1">
      <alignment horizontal="justify" vertical="top"/>
    </xf>
    <xf numFmtId="49" fontId="5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left" vertical="top" wrapText="1"/>
    </xf>
    <xf numFmtId="37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5" fontId="3" fillId="0" borderId="0" xfId="0" applyNumberFormat="1" applyFont="1" applyAlignment="1">
      <alignment horizontal="justify" vertical="top" wrapText="1"/>
    </xf>
    <xf numFmtId="5" fontId="1" fillId="0" borderId="0" xfId="0" applyNumberFormat="1" applyFont="1" applyAlignment="1">
      <alignment horizontal="justify" vertical="top" wrapText="1"/>
    </xf>
    <xf numFmtId="37" fontId="1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9" fontId="1" fillId="0" borderId="0" xfId="0" applyNumberFormat="1" applyFont="1" applyAlignment="1">
      <alignment horizontal="justify" vertical="top" wrapText="1"/>
    </xf>
    <xf numFmtId="8" fontId="6" fillId="0" borderId="0" xfId="0" applyNumberFormat="1" applyFont="1" applyAlignment="1">
      <alignment horizontal="justify" vertical="top" wrapText="1"/>
    </xf>
    <xf numFmtId="8" fontId="1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8" fontId="1" fillId="0" borderId="0" xfId="0" applyNumberFormat="1" applyFont="1" applyAlignment="1">
      <alignment horizontal="justify" vertical="top" wrapText="1"/>
    </xf>
    <xf numFmtId="0" fontId="1" fillId="0" borderId="0" xfId="0" applyNumberFormat="1" applyFont="1" applyAlignment="1">
      <alignment horizontal="justify" vertical="top" wrapText="1"/>
    </xf>
    <xf numFmtId="49" fontId="0" fillId="0" borderId="0" xfId="0" applyNumberFormat="1" applyFont="1" applyAlignment="1">
      <alignment horizontal="justify" vertical="top" wrapText="1"/>
    </xf>
    <xf numFmtId="38" fontId="1" fillId="0" borderId="0" xfId="0" applyNumberFormat="1" applyFont="1" applyAlignment="1">
      <alignment horizontal="justify" vertical="top" wrapText="1"/>
    </xf>
    <xf numFmtId="38" fontId="0" fillId="0" borderId="0" xfId="0" applyNumberFormat="1" applyFont="1" applyAlignment="1">
      <alignment horizontal="justify" vertical="top" wrapText="1"/>
    </xf>
    <xf numFmtId="0" fontId="6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justify" vertical="top" wrapText="1"/>
    </xf>
    <xf numFmtId="0" fontId="0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22" fontId="6" fillId="0" borderId="0" xfId="0" applyNumberFormat="1" applyFont="1" applyAlignment="1">
      <alignment horizontal="left" vertical="center" wrapText="1"/>
    </xf>
    <xf numFmtId="22" fontId="23" fillId="0" borderId="0" xfId="0" applyNumberFormat="1" applyFont="1" applyAlignment="1">
      <alignment horizontal="left" vertical="center" wrapText="1"/>
    </xf>
    <xf numFmtId="164" fontId="1" fillId="0" borderId="0" xfId="15" applyNumberFormat="1" applyFont="1" applyAlignment="1">
      <alignment horizontal="left" vertical="top"/>
    </xf>
    <xf numFmtId="49" fontId="1" fillId="0" borderId="62" xfId="0" applyNumberFormat="1" applyFont="1" applyBorder="1" applyAlignment="1">
      <alignment horizontal="center" vertical="top" wrapText="1"/>
    </xf>
    <xf numFmtId="164" fontId="1" fillId="0" borderId="47" xfId="15" applyNumberFormat="1" applyFont="1" applyBorder="1" applyAlignment="1">
      <alignment horizontal="center" vertical="top"/>
    </xf>
    <xf numFmtId="164" fontId="1" fillId="0" borderId="63" xfId="15" applyNumberFormat="1" applyFont="1" applyBorder="1" applyAlignment="1">
      <alignment horizontal="center" vertical="top"/>
    </xf>
    <xf numFmtId="164" fontId="1" fillId="0" borderId="49" xfId="15" applyNumberFormat="1" applyFont="1" applyBorder="1" applyAlignment="1">
      <alignment horizontal="center" vertical="top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11" fillId="0" borderId="62" xfId="15" applyNumberFormat="1" applyFont="1" applyBorder="1" applyAlignment="1">
      <alignment horizontal="center" vertical="center"/>
    </xf>
    <xf numFmtId="3" fontId="11" fillId="0" borderId="0" xfId="15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8" fillId="0" borderId="1" xfId="15" applyNumberFormat="1" applyFont="1" applyBorder="1" applyAlignment="1">
      <alignment horizontal="center" vertical="center" wrapText="1"/>
    </xf>
    <xf numFmtId="3" fontId="8" fillId="0" borderId="2" xfId="15" applyNumberFormat="1" applyFont="1" applyBorder="1" applyAlignment="1">
      <alignment horizontal="center" vertical="center" wrapText="1"/>
    </xf>
    <xf numFmtId="3" fontId="8" fillId="0" borderId="4" xfId="15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3" fontId="8" fillId="0" borderId="7" xfId="15" applyNumberFormat="1" applyFont="1" applyBorder="1" applyAlignment="1">
      <alignment horizontal="center" vertical="center" wrapText="1"/>
    </xf>
    <xf numFmtId="3" fontId="8" fillId="0" borderId="44" xfId="15" applyNumberFormat="1" applyFont="1" applyBorder="1" applyAlignment="1">
      <alignment horizontal="center" vertical="center" wrapText="1"/>
    </xf>
    <xf numFmtId="3" fontId="8" fillId="0" borderId="21" xfId="15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37" xfId="0" applyNumberFormat="1" applyFont="1" applyBorder="1" applyAlignment="1">
      <alignment horizontal="center"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164" fontId="8" fillId="0" borderId="5" xfId="15" applyNumberFormat="1" applyFont="1" applyBorder="1" applyAlignment="1">
      <alignment horizontal="center" vertical="center" wrapText="1"/>
    </xf>
    <xf numFmtId="164" fontId="8" fillId="0" borderId="4" xfId="15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8" fillId="0" borderId="10" xfId="15" applyNumberFormat="1" applyFont="1" applyBorder="1" applyAlignment="1">
      <alignment horizontal="center" vertical="center" wrapText="1"/>
    </xf>
    <xf numFmtId="3" fontId="8" fillId="0" borderId="64" xfId="15" applyNumberFormat="1" applyFont="1" applyBorder="1" applyAlignment="1">
      <alignment horizontal="center" vertical="center" wrapText="1"/>
    </xf>
    <xf numFmtId="3" fontId="8" fillId="0" borderId="65" xfId="15" applyNumberFormat="1" applyFont="1" applyBorder="1" applyAlignment="1">
      <alignment horizontal="center" vertical="center" wrapText="1"/>
    </xf>
    <xf numFmtId="3" fontId="8" fillId="0" borderId="41" xfId="15" applyNumberFormat="1" applyFont="1" applyBorder="1" applyAlignment="1">
      <alignment horizontal="center" vertical="center" wrapText="1"/>
    </xf>
    <xf numFmtId="3" fontId="8" fillId="0" borderId="45" xfId="15" applyNumberFormat="1" applyFont="1" applyBorder="1" applyAlignment="1">
      <alignment horizontal="center" vertical="center" wrapText="1"/>
    </xf>
    <xf numFmtId="3" fontId="8" fillId="0" borderId="66" xfId="15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17</xdr:row>
      <xdr:rowOff>0</xdr:rowOff>
    </xdr:from>
    <xdr:to>
      <xdr:col>4</xdr:col>
      <xdr:colOff>657225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263842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K32" sqref="K32"/>
    </sheetView>
  </sheetViews>
  <sheetFormatPr defaultColWidth="9.00390625" defaultRowHeight="12.75"/>
  <cols>
    <col min="1" max="1" width="7.25390625" style="344" customWidth="1"/>
    <col min="2" max="4" width="9.125" style="344" customWidth="1"/>
    <col min="5" max="5" width="8.625" style="344" customWidth="1"/>
    <col min="6" max="6" width="11.625" style="345" customWidth="1"/>
    <col min="7" max="7" width="10.25390625" style="344" customWidth="1"/>
    <col min="8" max="8" width="10.75390625" style="344" customWidth="1"/>
    <col min="9" max="16384" width="9.125" style="344" customWidth="1"/>
  </cols>
  <sheetData>
    <row r="1" spans="1:8" ht="11.25">
      <c r="A1" s="343"/>
      <c r="E1" s="495"/>
      <c r="F1" s="495"/>
      <c r="G1" s="496" t="s">
        <v>306</v>
      </c>
      <c r="H1" s="496"/>
    </row>
    <row r="2" spans="1:8" ht="11.25">
      <c r="A2" s="343"/>
      <c r="E2" s="495"/>
      <c r="F2" s="495"/>
      <c r="G2" s="485" t="s">
        <v>329</v>
      </c>
      <c r="H2" s="485"/>
    </row>
    <row r="3" spans="1:8" ht="11.25">
      <c r="A3" s="343"/>
      <c r="E3" s="495"/>
      <c r="F3" s="495"/>
      <c r="G3" s="485" t="s">
        <v>227</v>
      </c>
      <c r="H3" s="485"/>
    </row>
    <row r="4" spans="1:8" ht="11.25">
      <c r="A4" s="468"/>
      <c r="B4" s="468"/>
      <c r="E4" s="495"/>
      <c r="F4" s="495"/>
      <c r="G4" s="485" t="s">
        <v>326</v>
      </c>
      <c r="H4" s="485"/>
    </row>
    <row r="5" spans="1:8" ht="11.25">
      <c r="A5" s="343"/>
      <c r="B5" s="343"/>
      <c r="E5" s="329"/>
      <c r="F5" s="329"/>
      <c r="G5" s="332"/>
      <c r="H5" s="332"/>
    </row>
    <row r="6" spans="1:8" ht="11.25">
      <c r="A6" s="343"/>
      <c r="B6" s="343"/>
      <c r="E6" s="329"/>
      <c r="F6" s="329"/>
      <c r="G6" s="332"/>
      <c r="H6" s="332"/>
    </row>
    <row r="7" spans="1:8" ht="11.25">
      <c r="A7" s="343"/>
      <c r="B7" s="343"/>
      <c r="E7" s="329"/>
      <c r="F7" s="329"/>
      <c r="G7" s="332"/>
      <c r="H7" s="332"/>
    </row>
    <row r="8" spans="1:8" ht="11.25">
      <c r="A8" s="486" t="s">
        <v>206</v>
      </c>
      <c r="B8" s="486"/>
      <c r="C8" s="486"/>
      <c r="D8" s="486"/>
      <c r="E8" s="486"/>
      <c r="F8" s="486"/>
      <c r="G8" s="486"/>
      <c r="H8" s="486"/>
    </row>
    <row r="9" spans="1:6" ht="11.25">
      <c r="A9" s="282"/>
      <c r="B9" s="282"/>
      <c r="C9" s="282"/>
      <c r="D9" s="282"/>
      <c r="E9" s="282"/>
      <c r="F9" s="282"/>
    </row>
    <row r="10" spans="1:8" ht="11.25">
      <c r="A10" s="474" t="s">
        <v>207</v>
      </c>
      <c r="B10" s="474"/>
      <c r="C10" s="474"/>
      <c r="D10" s="474"/>
      <c r="E10" s="474"/>
      <c r="F10" s="474"/>
      <c r="G10" s="474"/>
      <c r="H10" s="474"/>
    </row>
    <row r="11" spans="1:8" ht="11.25">
      <c r="A11" s="475" t="s">
        <v>230</v>
      </c>
      <c r="B11" s="475"/>
      <c r="C11" s="475"/>
      <c r="D11" s="475"/>
      <c r="E11" s="475"/>
      <c r="F11" s="475"/>
      <c r="G11" s="475"/>
      <c r="H11" s="475"/>
    </row>
    <row r="12" spans="1:7" ht="12.75" customHeight="1">
      <c r="A12" s="343"/>
      <c r="E12" s="282"/>
      <c r="F12" s="282"/>
      <c r="G12" s="343"/>
    </row>
    <row r="13" spans="1:2" ht="11.25">
      <c r="A13" s="319" t="s">
        <v>228</v>
      </c>
      <c r="B13" s="319"/>
    </row>
    <row r="14" ht="12" thickBot="1">
      <c r="A14" s="344" t="s">
        <v>229</v>
      </c>
    </row>
    <row r="15" spans="1:8" ht="23.25" thickTop="1">
      <c r="A15" s="346" t="s">
        <v>198</v>
      </c>
      <c r="B15" s="347" t="s">
        <v>199</v>
      </c>
      <c r="C15" s="348"/>
      <c r="D15" s="349"/>
      <c r="E15" s="350" t="s">
        <v>200</v>
      </c>
      <c r="F15" s="351" t="s">
        <v>208</v>
      </c>
      <c r="G15" s="352" t="s">
        <v>8</v>
      </c>
      <c r="H15" s="353" t="s">
        <v>209</v>
      </c>
    </row>
    <row r="16" spans="1:8" ht="11.25">
      <c r="A16" s="320">
        <v>1</v>
      </c>
      <c r="B16" s="492">
        <v>2</v>
      </c>
      <c r="C16" s="493"/>
      <c r="D16" s="494"/>
      <c r="E16" s="321">
        <v>3</v>
      </c>
      <c r="F16" s="354">
        <v>4</v>
      </c>
      <c r="G16" s="355"/>
      <c r="H16" s="356"/>
    </row>
    <row r="17" spans="1:8" ht="35.25" customHeight="1">
      <c r="A17" s="320">
        <v>1</v>
      </c>
      <c r="B17" s="457" t="s">
        <v>210</v>
      </c>
      <c r="C17" s="458"/>
      <c r="D17" s="459"/>
      <c r="E17" s="328"/>
      <c r="F17" s="324">
        <f>SUM(F18)</f>
        <v>0</v>
      </c>
      <c r="G17" s="355"/>
      <c r="H17" s="357">
        <f aca="true" t="shared" si="0" ref="H17:H28">F17+G17</f>
        <v>0</v>
      </c>
    </row>
    <row r="18" spans="1:8" ht="24.75" customHeight="1">
      <c r="A18" s="320"/>
      <c r="B18" s="464" t="s">
        <v>211</v>
      </c>
      <c r="C18" s="465"/>
      <c r="D18" s="466"/>
      <c r="E18" s="358">
        <v>8880</v>
      </c>
      <c r="F18" s="359"/>
      <c r="G18" s="355"/>
      <c r="H18" s="360">
        <f t="shared" si="0"/>
        <v>0</v>
      </c>
    </row>
    <row r="19" spans="1:8" ht="12.75" customHeight="1">
      <c r="A19" s="320">
        <v>2</v>
      </c>
      <c r="B19" s="457" t="s">
        <v>212</v>
      </c>
      <c r="C19" s="458"/>
      <c r="D19" s="459"/>
      <c r="E19" s="322"/>
      <c r="F19" s="324">
        <f>SUM(F20:F22)</f>
        <v>11400</v>
      </c>
      <c r="G19" s="355">
        <f>SUM(G20:G21)</f>
        <v>11400</v>
      </c>
      <c r="H19" s="357">
        <f t="shared" si="0"/>
        <v>22800</v>
      </c>
    </row>
    <row r="20" spans="1:8" ht="24" customHeight="1">
      <c r="A20" s="361" t="s">
        <v>213</v>
      </c>
      <c r="B20" s="460" t="s">
        <v>214</v>
      </c>
      <c r="C20" s="487"/>
      <c r="D20" s="488"/>
      <c r="E20" s="362" t="s">
        <v>131</v>
      </c>
      <c r="F20" s="363">
        <v>11400</v>
      </c>
      <c r="G20" s="355">
        <v>11400</v>
      </c>
      <c r="H20" s="360">
        <f t="shared" si="0"/>
        <v>22800</v>
      </c>
    </row>
    <row r="21" spans="1:8" ht="12.75" customHeight="1">
      <c r="A21" s="361" t="s">
        <v>215</v>
      </c>
      <c r="B21" s="489" t="s">
        <v>216</v>
      </c>
      <c r="C21" s="490"/>
      <c r="D21" s="491"/>
      <c r="E21" s="362" t="s">
        <v>217</v>
      </c>
      <c r="F21" s="363"/>
      <c r="G21" s="355"/>
      <c r="H21" s="360">
        <f t="shared" si="0"/>
        <v>0</v>
      </c>
    </row>
    <row r="22" spans="1:8" ht="11.25">
      <c r="A22" s="364"/>
      <c r="B22" s="479"/>
      <c r="C22" s="480"/>
      <c r="D22" s="481"/>
      <c r="E22" s="312"/>
      <c r="F22" s="363"/>
      <c r="G22" s="355"/>
      <c r="H22" s="360">
        <f t="shared" si="0"/>
        <v>0</v>
      </c>
    </row>
    <row r="23" spans="1:8" ht="11.25">
      <c r="A23" s="320">
        <v>3</v>
      </c>
      <c r="B23" s="482" t="s">
        <v>201</v>
      </c>
      <c r="C23" s="483"/>
      <c r="D23" s="484"/>
      <c r="E23" s="312"/>
      <c r="F23" s="324">
        <f>SUM(F24:F29)</f>
        <v>11400</v>
      </c>
      <c r="G23" s="365">
        <f>SUM(G24:G29)</f>
        <v>11400</v>
      </c>
      <c r="H23" s="357">
        <f t="shared" si="0"/>
        <v>22800</v>
      </c>
    </row>
    <row r="24" spans="1:8" ht="11.25">
      <c r="A24" s="51" t="s">
        <v>218</v>
      </c>
      <c r="B24" s="476" t="s">
        <v>110</v>
      </c>
      <c r="C24" s="477"/>
      <c r="D24" s="478"/>
      <c r="E24" s="366">
        <v>4210</v>
      </c>
      <c r="F24" s="323">
        <v>11310</v>
      </c>
      <c r="G24" s="367">
        <v>11360</v>
      </c>
      <c r="H24" s="360">
        <f t="shared" si="0"/>
        <v>22670</v>
      </c>
    </row>
    <row r="25" spans="1:8" ht="11.25">
      <c r="A25" s="51" t="s">
        <v>219</v>
      </c>
      <c r="B25" s="476" t="s">
        <v>128</v>
      </c>
      <c r="C25" s="477"/>
      <c r="D25" s="478"/>
      <c r="E25" s="366">
        <v>4220</v>
      </c>
      <c r="F25" s="323"/>
      <c r="G25" s="367"/>
      <c r="H25" s="360">
        <f t="shared" si="0"/>
        <v>0</v>
      </c>
    </row>
    <row r="26" spans="1:8" ht="11.25">
      <c r="A26" s="51" t="s">
        <v>220</v>
      </c>
      <c r="B26" s="476" t="s">
        <v>221</v>
      </c>
      <c r="C26" s="477"/>
      <c r="D26" s="478"/>
      <c r="E26" s="366">
        <v>4230</v>
      </c>
      <c r="F26" s="323"/>
      <c r="G26" s="367"/>
      <c r="H26" s="360">
        <f t="shared" si="0"/>
        <v>0</v>
      </c>
    </row>
    <row r="27" spans="1:8" ht="11.25">
      <c r="A27" s="361" t="s">
        <v>222</v>
      </c>
      <c r="B27" s="461" t="s">
        <v>77</v>
      </c>
      <c r="C27" s="462"/>
      <c r="D27" s="463"/>
      <c r="E27" s="366">
        <v>4270</v>
      </c>
      <c r="F27" s="363"/>
      <c r="G27" s="367"/>
      <c r="H27" s="360">
        <f t="shared" si="0"/>
        <v>0</v>
      </c>
    </row>
    <row r="28" spans="1:8" ht="11.25">
      <c r="A28" s="361" t="s">
        <v>223</v>
      </c>
      <c r="B28" s="461" t="s">
        <v>111</v>
      </c>
      <c r="C28" s="462"/>
      <c r="D28" s="463"/>
      <c r="E28" s="366">
        <v>4300</v>
      </c>
      <c r="F28" s="363">
        <v>90</v>
      </c>
      <c r="G28" s="367">
        <v>40</v>
      </c>
      <c r="H28" s="360">
        <f t="shared" si="0"/>
        <v>130</v>
      </c>
    </row>
    <row r="29" spans="1:8" ht="11.25">
      <c r="A29" s="361" t="s">
        <v>224</v>
      </c>
      <c r="B29" s="461" t="s">
        <v>225</v>
      </c>
      <c r="C29" s="462"/>
      <c r="D29" s="463"/>
      <c r="E29" s="366">
        <v>4430</v>
      </c>
      <c r="F29" s="363"/>
      <c r="G29" s="355"/>
      <c r="H29" s="356"/>
    </row>
    <row r="30" spans="1:8" ht="11.25">
      <c r="A30" s="364"/>
      <c r="B30" s="479"/>
      <c r="C30" s="480"/>
      <c r="D30" s="481"/>
      <c r="E30" s="355"/>
      <c r="F30" s="363"/>
      <c r="G30" s="355"/>
      <c r="H30" s="356"/>
    </row>
    <row r="31" spans="1:8" ht="11.25">
      <c r="A31" s="364"/>
      <c r="B31" s="479"/>
      <c r="C31" s="480"/>
      <c r="D31" s="481"/>
      <c r="E31" s="355"/>
      <c r="F31" s="363"/>
      <c r="G31" s="355"/>
      <c r="H31" s="356"/>
    </row>
    <row r="32" spans="1:8" ht="11.25">
      <c r="A32" s="364"/>
      <c r="B32" s="479"/>
      <c r="C32" s="480"/>
      <c r="D32" s="481"/>
      <c r="E32" s="355"/>
      <c r="F32" s="363"/>
      <c r="G32" s="355"/>
      <c r="H32" s="356"/>
    </row>
    <row r="33" spans="1:8" ht="11.25">
      <c r="A33" s="364"/>
      <c r="B33" s="479"/>
      <c r="C33" s="480"/>
      <c r="D33" s="481"/>
      <c r="E33" s="355"/>
      <c r="F33" s="363"/>
      <c r="G33" s="355"/>
      <c r="H33" s="356"/>
    </row>
    <row r="34" spans="1:8" ht="11.25">
      <c r="A34" s="364"/>
      <c r="B34" s="479"/>
      <c r="C34" s="480"/>
      <c r="D34" s="481"/>
      <c r="E34" s="355"/>
      <c r="F34" s="363"/>
      <c r="G34" s="355"/>
      <c r="H34" s="356"/>
    </row>
    <row r="35" spans="1:8" ht="26.25" customHeight="1" thickBot="1">
      <c r="A35" s="368">
        <v>4</v>
      </c>
      <c r="B35" s="469" t="s">
        <v>226</v>
      </c>
      <c r="C35" s="470"/>
      <c r="D35" s="471"/>
      <c r="E35" s="369"/>
      <c r="F35" s="370">
        <f>F17+F19-F23</f>
        <v>0</v>
      </c>
      <c r="G35" s="371"/>
      <c r="H35" s="372">
        <f>H17+H19-H23</f>
        <v>0</v>
      </c>
    </row>
    <row r="36" ht="12" thickTop="1"/>
    <row r="37" spans="1:6" ht="18" customHeight="1">
      <c r="A37" s="373"/>
      <c r="B37" s="373"/>
      <c r="C37" s="373"/>
      <c r="D37" s="373"/>
      <c r="E37" s="467"/>
      <c r="F37" s="467"/>
    </row>
    <row r="38" spans="1:6" ht="11.25">
      <c r="A38" s="468"/>
      <c r="B38" s="468"/>
      <c r="C38" s="468"/>
      <c r="D38" s="468"/>
      <c r="E38" s="468"/>
      <c r="F38" s="468"/>
    </row>
    <row r="39" spans="1:6" ht="38.25" customHeight="1">
      <c r="A39" s="473"/>
      <c r="B39" s="473"/>
      <c r="C39" s="473"/>
      <c r="D39" s="473"/>
      <c r="E39" s="473"/>
      <c r="F39" s="473"/>
    </row>
  </sheetData>
  <mergeCells count="35">
    <mergeCell ref="G1:H1"/>
    <mergeCell ref="E2:F2"/>
    <mergeCell ref="G2:H2"/>
    <mergeCell ref="E3:F3"/>
    <mergeCell ref="G3:H3"/>
    <mergeCell ref="B16:D16"/>
    <mergeCell ref="B17:D17"/>
    <mergeCell ref="A4:B4"/>
    <mergeCell ref="E1:F1"/>
    <mergeCell ref="E4:F4"/>
    <mergeCell ref="B25:D25"/>
    <mergeCell ref="B18:D18"/>
    <mergeCell ref="B19:D19"/>
    <mergeCell ref="B20:D20"/>
    <mergeCell ref="B21:D21"/>
    <mergeCell ref="G4:H4"/>
    <mergeCell ref="A8:H8"/>
    <mergeCell ref="E37:F37"/>
    <mergeCell ref="A38:F38"/>
    <mergeCell ref="B35:D35"/>
    <mergeCell ref="B27:D27"/>
    <mergeCell ref="B28:D28"/>
    <mergeCell ref="B29:D29"/>
    <mergeCell ref="B30:D30"/>
    <mergeCell ref="B22:D22"/>
    <mergeCell ref="A39:F39"/>
    <mergeCell ref="A10:H10"/>
    <mergeCell ref="A11:H11"/>
    <mergeCell ref="B26:D26"/>
    <mergeCell ref="B32:D32"/>
    <mergeCell ref="B31:D31"/>
    <mergeCell ref="B33:D33"/>
    <mergeCell ref="B34:D34"/>
    <mergeCell ref="B23:D23"/>
    <mergeCell ref="B24:D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F31" sqref="F31"/>
    </sheetView>
  </sheetViews>
  <sheetFormatPr defaultColWidth="9.00390625" defaultRowHeight="12.75"/>
  <cols>
    <col min="1" max="1" width="5.375" style="1" customWidth="1"/>
    <col min="2" max="2" width="30.375" style="1" customWidth="1"/>
    <col min="3" max="3" width="14.75390625" style="1" customWidth="1"/>
    <col min="4" max="4" width="7.75390625" style="1" customWidth="1"/>
    <col min="5" max="5" width="12.875" style="1" customWidth="1"/>
    <col min="6" max="6" width="13.625" style="1" customWidth="1"/>
    <col min="7" max="7" width="12.125" style="1" customWidth="1"/>
    <col min="8" max="8" width="12.875" style="1" customWidth="1"/>
    <col min="9" max="9" width="9.125" style="1" customWidth="1"/>
    <col min="10" max="10" width="11.375" style="1" customWidth="1"/>
    <col min="11" max="16384" width="9.125" style="1" customWidth="1"/>
  </cols>
  <sheetData>
    <row r="1" ht="11.25">
      <c r="H1" s="1" t="s">
        <v>159</v>
      </c>
    </row>
    <row r="2" ht="11.25">
      <c r="H2" s="1" t="s">
        <v>328</v>
      </c>
    </row>
    <row r="3" ht="11.25">
      <c r="H3" s="1" t="s">
        <v>0</v>
      </c>
    </row>
    <row r="4" ht="11.25">
      <c r="H4" s="1" t="s">
        <v>326</v>
      </c>
    </row>
    <row r="5" spans="2:10" ht="11.25">
      <c r="B5" s="486" t="s">
        <v>160</v>
      </c>
      <c r="C5" s="486"/>
      <c r="D5" s="486"/>
      <c r="E5" s="486"/>
      <c r="F5" s="486"/>
      <c r="G5" s="486"/>
      <c r="H5" s="486"/>
      <c r="I5" s="486"/>
      <c r="J5" s="486"/>
    </row>
    <row r="6" spans="1:10" ht="48" customHeight="1">
      <c r="A6" s="501" t="s">
        <v>120</v>
      </c>
      <c r="B6" s="501" t="s">
        <v>161</v>
      </c>
      <c r="C6" s="501" t="s">
        <v>162</v>
      </c>
      <c r="D6" s="501" t="s">
        <v>163</v>
      </c>
      <c r="E6" s="501" t="s">
        <v>164</v>
      </c>
      <c r="F6" s="501" t="s">
        <v>204</v>
      </c>
      <c r="G6" s="501" t="s">
        <v>165</v>
      </c>
      <c r="H6" s="498" t="s">
        <v>166</v>
      </c>
      <c r="I6" s="498"/>
      <c r="J6" s="498"/>
    </row>
    <row r="7" spans="1:10" ht="8.25" customHeight="1">
      <c r="A7" s="501"/>
      <c r="B7" s="501"/>
      <c r="C7" s="501"/>
      <c r="D7" s="501"/>
      <c r="E7" s="501"/>
      <c r="F7" s="501"/>
      <c r="G7" s="501"/>
      <c r="H7" s="283">
        <v>2006</v>
      </c>
      <c r="I7" s="283">
        <v>2007</v>
      </c>
      <c r="J7" s="283">
        <v>2008</v>
      </c>
    </row>
    <row r="8" spans="1:10" ht="11.25">
      <c r="A8" s="284" t="s">
        <v>119</v>
      </c>
      <c r="B8" s="285" t="s">
        <v>167</v>
      </c>
      <c r="C8" s="286"/>
      <c r="D8" s="287"/>
      <c r="E8" s="288">
        <f>G8+H8</f>
        <v>1163681</v>
      </c>
      <c r="F8" s="288">
        <f>F31+F12+F21</f>
        <v>0</v>
      </c>
      <c r="G8" s="288">
        <f>G31+G12+G21</f>
        <v>1163681</v>
      </c>
      <c r="H8" s="288"/>
      <c r="I8" s="288">
        <f>I31+I12+I21</f>
        <v>0</v>
      </c>
      <c r="J8" s="289"/>
    </row>
    <row r="9" spans="1:10" ht="11.25">
      <c r="A9" s="290"/>
      <c r="B9" s="291" t="s">
        <v>168</v>
      </c>
      <c r="C9" s="292"/>
      <c r="D9" s="293"/>
      <c r="E9" s="294"/>
      <c r="F9" s="295"/>
      <c r="G9" s="289"/>
      <c r="H9" s="289"/>
      <c r="I9" s="289"/>
      <c r="J9" s="289"/>
    </row>
    <row r="10" spans="1:10" ht="11.25">
      <c r="A10" s="296"/>
      <c r="B10" s="291" t="s">
        <v>169</v>
      </c>
      <c r="C10" s="292"/>
      <c r="D10" s="293"/>
      <c r="E10" s="294"/>
      <c r="F10" s="295"/>
      <c r="G10" s="289"/>
      <c r="H10" s="289"/>
      <c r="I10" s="289"/>
      <c r="J10" s="289"/>
    </row>
    <row r="11" spans="1:10" ht="11.25">
      <c r="A11" s="296"/>
      <c r="B11" s="291" t="s">
        <v>170</v>
      </c>
      <c r="C11" s="292"/>
      <c r="D11" s="293"/>
      <c r="E11" s="294"/>
      <c r="F11" s="295"/>
      <c r="G11" s="289"/>
      <c r="H11" s="289"/>
      <c r="I11" s="289"/>
      <c r="J11" s="289"/>
    </row>
    <row r="12" spans="1:10" ht="33.75">
      <c r="A12" s="503" t="s">
        <v>171</v>
      </c>
      <c r="B12" s="297" t="s">
        <v>172</v>
      </c>
      <c r="C12" s="298" t="s">
        <v>19</v>
      </c>
      <c r="D12" s="298" t="s">
        <v>173</v>
      </c>
      <c r="E12" s="299">
        <f>SUM(E13:E17)</f>
        <v>118559</v>
      </c>
      <c r="F12" s="299">
        <f>SUM(F13:F17)</f>
        <v>0</v>
      </c>
      <c r="G12" s="299">
        <f>SUM(G13:G17)</f>
        <v>118559</v>
      </c>
      <c r="H12" s="299"/>
      <c r="I12" s="286"/>
      <c r="J12" s="286"/>
    </row>
    <row r="13" spans="1:10" ht="11.25">
      <c r="A13" s="503"/>
      <c r="B13" s="286" t="s">
        <v>174</v>
      </c>
      <c r="C13" s="300"/>
      <c r="D13" s="301"/>
      <c r="E13" s="289">
        <f>SUM(F13:J13)</f>
        <v>12000</v>
      </c>
      <c r="F13" s="289"/>
      <c r="G13" s="289">
        <v>12000</v>
      </c>
      <c r="H13" s="289"/>
      <c r="I13" s="286"/>
      <c r="J13" s="286"/>
    </row>
    <row r="14" spans="1:10" ht="11.25">
      <c r="A14" s="503"/>
      <c r="B14" s="286" t="s">
        <v>175</v>
      </c>
      <c r="C14" s="300"/>
      <c r="D14" s="301"/>
      <c r="E14" s="289">
        <f>SUM(F14:J14)</f>
        <v>0</v>
      </c>
      <c r="F14" s="289"/>
      <c r="G14" s="289"/>
      <c r="H14" s="289"/>
      <c r="I14" s="286"/>
      <c r="J14" s="286"/>
    </row>
    <row r="15" spans="1:10" ht="11.25">
      <c r="A15" s="503"/>
      <c r="B15" s="286" t="s">
        <v>176</v>
      </c>
      <c r="C15" s="300"/>
      <c r="D15" s="301"/>
      <c r="E15" s="289">
        <f>SUM(F15:J15)</f>
        <v>26640</v>
      </c>
      <c r="F15" s="289"/>
      <c r="G15" s="289">
        <v>26640</v>
      </c>
      <c r="H15" s="289"/>
      <c r="I15" s="286"/>
      <c r="J15" s="286"/>
    </row>
    <row r="16" spans="1:10" ht="11.25">
      <c r="A16" s="503"/>
      <c r="B16" s="286" t="s">
        <v>177</v>
      </c>
      <c r="C16" s="300"/>
      <c r="D16" s="301"/>
      <c r="E16" s="289">
        <f>SUM(F16:J16)</f>
        <v>79919</v>
      </c>
      <c r="F16" s="289"/>
      <c r="G16" s="289">
        <v>79919</v>
      </c>
      <c r="H16" s="289"/>
      <c r="I16" s="286"/>
      <c r="J16" s="286"/>
    </row>
    <row r="17" spans="1:10" ht="11.25">
      <c r="A17" s="504"/>
      <c r="B17" s="286" t="s">
        <v>178</v>
      </c>
      <c r="C17" s="302"/>
      <c r="D17" s="303"/>
      <c r="E17" s="289"/>
      <c r="F17" s="289"/>
      <c r="G17" s="289"/>
      <c r="H17" s="289"/>
      <c r="I17" s="286"/>
      <c r="J17" s="286"/>
    </row>
    <row r="18" spans="1:10" ht="11.25">
      <c r="A18" s="290"/>
      <c r="B18" s="291" t="s">
        <v>168</v>
      </c>
      <c r="C18" s="292"/>
      <c r="D18" s="293"/>
      <c r="E18" s="294"/>
      <c r="F18" s="295"/>
      <c r="G18" s="289"/>
      <c r="H18" s="289"/>
      <c r="I18" s="289"/>
      <c r="J18" s="289"/>
    </row>
    <row r="19" spans="1:10" ht="11.25">
      <c r="A19" s="296"/>
      <c r="B19" s="291" t="s">
        <v>169</v>
      </c>
      <c r="C19" s="292"/>
      <c r="D19" s="293"/>
      <c r="E19" s="294"/>
      <c r="F19" s="295"/>
      <c r="G19" s="289"/>
      <c r="H19" s="289"/>
      <c r="I19" s="289"/>
      <c r="J19" s="289"/>
    </row>
    <row r="20" spans="1:10" ht="11.25">
      <c r="A20" s="296"/>
      <c r="B20" s="291" t="s">
        <v>170</v>
      </c>
      <c r="C20" s="292"/>
      <c r="D20" s="293"/>
      <c r="E20" s="294"/>
      <c r="F20" s="295"/>
      <c r="G20" s="289"/>
      <c r="H20" s="289"/>
      <c r="I20" s="289"/>
      <c r="J20" s="289"/>
    </row>
    <row r="21" spans="1:10" ht="25.5" customHeight="1">
      <c r="A21" s="503" t="s">
        <v>179</v>
      </c>
      <c r="B21" s="297" t="s">
        <v>180</v>
      </c>
      <c r="C21" s="499" t="s">
        <v>19</v>
      </c>
      <c r="D21" s="298" t="s">
        <v>181</v>
      </c>
      <c r="E21" s="299">
        <f>SUM(E22:E26)</f>
        <v>919160</v>
      </c>
      <c r="F21" s="299">
        <f>SUM(F22:F26)</f>
        <v>0</v>
      </c>
      <c r="G21" s="299">
        <f>SUM(G22:G26)</f>
        <v>919160</v>
      </c>
      <c r="H21" s="299"/>
      <c r="I21" s="286"/>
      <c r="J21" s="286"/>
    </row>
    <row r="22" spans="1:10" ht="11.25">
      <c r="A22" s="503"/>
      <c r="B22" s="286" t="s">
        <v>174</v>
      </c>
      <c r="C22" s="500"/>
      <c r="D22" s="301"/>
      <c r="E22" s="289">
        <f>SUM(F22:J22)</f>
        <v>44000</v>
      </c>
      <c r="F22" s="289"/>
      <c r="G22" s="289">
        <v>44000</v>
      </c>
      <c r="H22" s="289"/>
      <c r="I22" s="286"/>
      <c r="J22" s="286"/>
    </row>
    <row r="23" spans="1:10" ht="11.25">
      <c r="A23" s="503"/>
      <c r="B23" s="286" t="s">
        <v>175</v>
      </c>
      <c r="C23" s="300"/>
      <c r="D23" s="301"/>
      <c r="E23" s="289">
        <f>SUM(F23:J23)</f>
        <v>0</v>
      </c>
      <c r="F23" s="289"/>
      <c r="G23" s="289"/>
      <c r="H23" s="289"/>
      <c r="I23" s="286"/>
      <c r="J23" s="286"/>
    </row>
    <row r="24" spans="1:10" ht="11.25">
      <c r="A24" s="503"/>
      <c r="B24" s="286" t="s">
        <v>176</v>
      </c>
      <c r="C24" s="300"/>
      <c r="D24" s="301"/>
      <c r="E24" s="289">
        <f>SUM(F24:J24)</f>
        <v>279614</v>
      </c>
      <c r="F24" s="289"/>
      <c r="G24" s="289">
        <v>279614</v>
      </c>
      <c r="H24" s="289"/>
      <c r="I24" s="286"/>
      <c r="J24" s="286"/>
    </row>
    <row r="25" spans="1:10" ht="11.25">
      <c r="A25" s="503"/>
      <c r="B25" s="286" t="s">
        <v>182</v>
      </c>
      <c r="C25" s="300"/>
      <c r="D25" s="301"/>
      <c r="E25" s="289">
        <f>SUM(F25:J25)</f>
        <v>595546</v>
      </c>
      <c r="F25" s="289"/>
      <c r="G25" s="289">
        <v>595546</v>
      </c>
      <c r="H25" s="289"/>
      <c r="I25" s="286"/>
      <c r="J25" s="286"/>
    </row>
    <row r="26" spans="1:10" ht="11.25">
      <c r="A26" s="504"/>
      <c r="B26" s="286" t="s">
        <v>178</v>
      </c>
      <c r="C26" s="302"/>
      <c r="D26" s="303"/>
      <c r="E26" s="289"/>
      <c r="F26" s="289"/>
      <c r="G26" s="289"/>
      <c r="H26" s="289"/>
      <c r="I26" s="286"/>
      <c r="J26" s="286"/>
    </row>
    <row r="27" spans="1:10" ht="11.25">
      <c r="A27" s="304"/>
      <c r="B27" s="291" t="s">
        <v>168</v>
      </c>
      <c r="C27" s="292"/>
      <c r="D27" s="292"/>
      <c r="E27" s="292"/>
      <c r="F27" s="305"/>
      <c r="G27" s="286"/>
      <c r="H27" s="286"/>
      <c r="I27" s="286"/>
      <c r="J27" s="286"/>
    </row>
    <row r="28" spans="1:10" ht="11.25">
      <c r="A28" s="306"/>
      <c r="B28" s="291" t="s">
        <v>183</v>
      </c>
      <c r="C28" s="292"/>
      <c r="D28" s="292"/>
      <c r="E28" s="292"/>
      <c r="F28" s="305"/>
      <c r="G28" s="286"/>
      <c r="H28" s="286"/>
      <c r="I28" s="286"/>
      <c r="J28" s="286"/>
    </row>
    <row r="29" spans="1:10" ht="11.25">
      <c r="A29" s="306"/>
      <c r="B29" s="291" t="s">
        <v>184</v>
      </c>
      <c r="C29" s="292"/>
      <c r="D29" s="292"/>
      <c r="E29" s="292"/>
      <c r="F29" s="305"/>
      <c r="G29" s="286"/>
      <c r="H29" s="286"/>
      <c r="I29" s="286"/>
      <c r="J29" s="286"/>
    </row>
    <row r="30" spans="1:10" ht="11.25">
      <c r="A30" s="306"/>
      <c r="B30" s="291" t="s">
        <v>185</v>
      </c>
      <c r="C30" s="292"/>
      <c r="D30" s="292"/>
      <c r="E30" s="292"/>
      <c r="F30" s="305"/>
      <c r="G30" s="286"/>
      <c r="H30" s="286"/>
      <c r="I30" s="286"/>
      <c r="J30" s="286"/>
    </row>
    <row r="31" spans="1:10" ht="46.5" customHeight="1">
      <c r="A31" s="306" t="s">
        <v>186</v>
      </c>
      <c r="B31" s="297" t="s">
        <v>187</v>
      </c>
      <c r="C31" s="298" t="s">
        <v>188</v>
      </c>
      <c r="D31" s="307">
        <v>2005</v>
      </c>
      <c r="E31" s="299">
        <f>SUM(E32:E36)</f>
        <v>125962</v>
      </c>
      <c r="F31" s="299"/>
      <c r="G31" s="299">
        <f>SUM(G32:G36)</f>
        <v>125962</v>
      </c>
      <c r="H31" s="308"/>
      <c r="I31" s="286"/>
      <c r="J31" s="286"/>
    </row>
    <row r="32" spans="1:10" ht="11.25">
      <c r="A32" s="310"/>
      <c r="B32" s="286" t="s">
        <v>174</v>
      </c>
      <c r="C32" s="302"/>
      <c r="D32" s="302"/>
      <c r="E32" s="309">
        <v>18894</v>
      </c>
      <c r="F32" s="309"/>
      <c r="G32" s="289">
        <v>18894</v>
      </c>
      <c r="H32" s="286"/>
      <c r="I32" s="286"/>
      <c r="J32" s="286"/>
    </row>
    <row r="33" spans="1:10" ht="11.25">
      <c r="A33" s="304"/>
      <c r="B33" s="286" t="s">
        <v>175</v>
      </c>
      <c r="C33" s="325"/>
      <c r="D33" s="325"/>
      <c r="E33" s="289"/>
      <c r="F33" s="289"/>
      <c r="G33" s="289"/>
      <c r="H33" s="286"/>
      <c r="I33" s="286"/>
      <c r="J33" s="286"/>
    </row>
    <row r="34" spans="1:10" ht="11.25">
      <c r="A34" s="306"/>
      <c r="B34" s="286" t="s">
        <v>189</v>
      </c>
      <c r="C34" s="300"/>
      <c r="D34" s="300"/>
      <c r="E34" s="309">
        <v>12596</v>
      </c>
      <c r="F34" s="309"/>
      <c r="G34" s="289">
        <v>12596</v>
      </c>
      <c r="H34" s="286"/>
      <c r="I34" s="286"/>
      <c r="J34" s="286"/>
    </row>
    <row r="35" spans="1:10" ht="11.25">
      <c r="A35" s="306"/>
      <c r="B35" s="286" t="s">
        <v>177</v>
      </c>
      <c r="C35" s="300"/>
      <c r="D35" s="300"/>
      <c r="E35" s="309">
        <v>94472</v>
      </c>
      <c r="F35" s="309"/>
      <c r="G35" s="289">
        <v>94472</v>
      </c>
      <c r="H35" s="286"/>
      <c r="I35" s="286"/>
      <c r="J35" s="286"/>
    </row>
    <row r="36" spans="1:10" s="311" customFormat="1" ht="11.25">
      <c r="A36" s="310"/>
      <c r="B36" s="286" t="s">
        <v>178</v>
      </c>
      <c r="C36" s="302"/>
      <c r="D36" s="302"/>
      <c r="E36" s="309"/>
      <c r="F36" s="309"/>
      <c r="G36" s="289"/>
      <c r="H36" s="286"/>
      <c r="I36" s="286"/>
      <c r="J36" s="286"/>
    </row>
    <row r="37" spans="1:10" s="314" customFormat="1" ht="11.25">
      <c r="A37" s="306"/>
      <c r="B37" s="312" t="s">
        <v>190</v>
      </c>
      <c r="C37" s="286"/>
      <c r="D37" s="286"/>
      <c r="E37" s="336">
        <f>E41+E50</f>
        <v>2741385</v>
      </c>
      <c r="F37" s="309"/>
      <c r="G37" s="336">
        <f>G41+G50</f>
        <v>12200</v>
      </c>
      <c r="H37" s="313">
        <f>SUM(H41+H50)</f>
        <v>2729185</v>
      </c>
      <c r="I37" s="286"/>
      <c r="J37" s="286"/>
    </row>
    <row r="38" spans="1:10" s="314" customFormat="1" ht="11.25">
      <c r="A38" s="306"/>
      <c r="B38" s="291" t="s">
        <v>168</v>
      </c>
      <c r="C38" s="315"/>
      <c r="D38" s="300"/>
      <c r="E38" s="309"/>
      <c r="F38" s="309"/>
      <c r="G38" s="289"/>
      <c r="H38" s="286"/>
      <c r="I38" s="286"/>
      <c r="J38" s="286"/>
    </row>
    <row r="39" spans="1:10" s="314" customFormat="1" ht="11.25">
      <c r="A39" s="306"/>
      <c r="B39" s="291" t="s">
        <v>183</v>
      </c>
      <c r="C39" s="315"/>
      <c r="D39" s="300"/>
      <c r="E39" s="309"/>
      <c r="F39" s="309"/>
      <c r="G39" s="289"/>
      <c r="H39" s="286"/>
      <c r="I39" s="286"/>
      <c r="J39" s="286"/>
    </row>
    <row r="40" spans="1:10" s="314" customFormat="1" ht="11.25">
      <c r="A40" s="306"/>
      <c r="B40" s="291" t="s">
        <v>191</v>
      </c>
      <c r="C40" s="315"/>
      <c r="D40" s="300"/>
      <c r="E40" s="309"/>
      <c r="F40" s="309"/>
      <c r="G40" s="289"/>
      <c r="H40" s="286"/>
      <c r="I40" s="286"/>
      <c r="J40" s="286"/>
    </row>
    <row r="41" spans="1:10" s="314" customFormat="1" ht="33.75">
      <c r="A41" s="502" t="s">
        <v>192</v>
      </c>
      <c r="B41" s="316" t="s">
        <v>193</v>
      </c>
      <c r="C41" s="296" t="s">
        <v>19</v>
      </c>
      <c r="D41" s="300"/>
      <c r="E41" s="337">
        <f aca="true" t="shared" si="0" ref="E41:E46">F41+G41+H41</f>
        <v>1402208</v>
      </c>
      <c r="F41" s="337"/>
      <c r="G41" s="338">
        <f>SUM(G42:G46)</f>
        <v>6100</v>
      </c>
      <c r="H41" s="339">
        <f>SUM(H42:H46)</f>
        <v>1396108</v>
      </c>
      <c r="I41" s="286"/>
      <c r="J41" s="286"/>
    </row>
    <row r="42" spans="1:10" s="314" customFormat="1" ht="11.25">
      <c r="A42" s="502"/>
      <c r="B42" s="316" t="s">
        <v>194</v>
      </c>
      <c r="C42" s="296"/>
      <c r="D42" s="300">
        <v>2005</v>
      </c>
      <c r="E42" s="309">
        <f t="shared" si="0"/>
        <v>350552</v>
      </c>
      <c r="F42" s="309"/>
      <c r="G42" s="289">
        <v>6100</v>
      </c>
      <c r="H42" s="317">
        <v>344452</v>
      </c>
      <c r="I42" s="286"/>
      <c r="J42" s="286"/>
    </row>
    <row r="43" spans="1:10" s="314" customFormat="1" ht="11.25">
      <c r="A43" s="502"/>
      <c r="B43" s="316" t="s">
        <v>175</v>
      </c>
      <c r="C43" s="300"/>
      <c r="D43" s="300"/>
      <c r="E43" s="309">
        <f t="shared" si="0"/>
        <v>0</v>
      </c>
      <c r="F43" s="309"/>
      <c r="G43" s="289"/>
      <c r="H43" s="317"/>
      <c r="I43" s="286"/>
      <c r="J43" s="286"/>
    </row>
    <row r="44" spans="1:10" s="314" customFormat="1" ht="11.25">
      <c r="A44" s="502"/>
      <c r="B44" s="286" t="s">
        <v>176</v>
      </c>
      <c r="C44" s="300"/>
      <c r="D44" s="300"/>
      <c r="E44" s="309">
        <f t="shared" si="0"/>
        <v>140221</v>
      </c>
      <c r="F44" s="309"/>
      <c r="G44" s="289"/>
      <c r="H44" s="317">
        <v>140221</v>
      </c>
      <c r="I44" s="286"/>
      <c r="J44" s="286"/>
    </row>
    <row r="45" spans="1:10" s="314" customFormat="1" ht="11.25">
      <c r="A45" s="502"/>
      <c r="B45" s="286" t="s">
        <v>177</v>
      </c>
      <c r="C45" s="300"/>
      <c r="D45" s="300"/>
      <c r="E45" s="309">
        <f t="shared" si="0"/>
        <v>911435</v>
      </c>
      <c r="F45" s="309"/>
      <c r="G45" s="289"/>
      <c r="H45" s="317">
        <v>911435</v>
      </c>
      <c r="I45" s="286"/>
      <c r="J45" s="286"/>
    </row>
    <row r="46" spans="1:10" s="314" customFormat="1" ht="11.25">
      <c r="A46" s="502"/>
      <c r="B46" s="286" t="s">
        <v>195</v>
      </c>
      <c r="C46" s="300"/>
      <c r="D46" s="300"/>
      <c r="E46" s="309">
        <f t="shared" si="0"/>
        <v>0</v>
      </c>
      <c r="F46" s="309"/>
      <c r="G46" s="289"/>
      <c r="H46" s="317"/>
      <c r="I46" s="286"/>
      <c r="J46" s="286"/>
    </row>
    <row r="47" spans="1:10" s="314" customFormat="1" ht="11.25">
      <c r="A47" s="306"/>
      <c r="B47" s="291" t="s">
        <v>168</v>
      </c>
      <c r="C47" s="315"/>
      <c r="D47" s="300"/>
      <c r="E47" s="309"/>
      <c r="F47" s="309"/>
      <c r="G47" s="289"/>
      <c r="H47" s="317"/>
      <c r="I47" s="286"/>
      <c r="J47" s="286"/>
    </row>
    <row r="48" spans="1:10" s="314" customFormat="1" ht="11.25">
      <c r="A48" s="306"/>
      <c r="B48" s="291" t="s">
        <v>183</v>
      </c>
      <c r="C48" s="315"/>
      <c r="D48" s="300"/>
      <c r="E48" s="309"/>
      <c r="F48" s="309"/>
      <c r="G48" s="289"/>
      <c r="H48" s="317"/>
      <c r="I48" s="286"/>
      <c r="J48" s="286"/>
    </row>
    <row r="49" spans="1:10" s="314" customFormat="1" ht="11.25">
      <c r="A49" s="306"/>
      <c r="B49" s="291" t="s">
        <v>191</v>
      </c>
      <c r="C49" s="315"/>
      <c r="D49" s="300"/>
      <c r="E49" s="309"/>
      <c r="F49" s="309"/>
      <c r="G49" s="289"/>
      <c r="H49" s="289"/>
      <c r="I49" s="286"/>
      <c r="J49" s="286"/>
    </row>
    <row r="50" spans="1:10" s="314" customFormat="1" ht="49.5" customHeight="1">
      <c r="A50" s="306" t="s">
        <v>196</v>
      </c>
      <c r="B50" s="297" t="s">
        <v>197</v>
      </c>
      <c r="C50" s="298" t="s">
        <v>19</v>
      </c>
      <c r="D50" s="307"/>
      <c r="E50" s="340">
        <f aca="true" t="shared" si="1" ref="E50:E55">G50+H50</f>
        <v>1339177</v>
      </c>
      <c r="F50" s="340"/>
      <c r="G50" s="340">
        <f>SUM(G51:G55)</f>
        <v>6100</v>
      </c>
      <c r="H50" s="318">
        <f>SUM(H51:H54)</f>
        <v>1333077</v>
      </c>
      <c r="I50" s="286"/>
      <c r="J50" s="286"/>
    </row>
    <row r="51" spans="1:10" ht="12.75">
      <c r="A51" s="326"/>
      <c r="B51" s="286" t="s">
        <v>174</v>
      </c>
      <c r="C51" s="300"/>
      <c r="D51" s="300"/>
      <c r="E51" s="341">
        <f t="shared" si="1"/>
        <v>167397</v>
      </c>
      <c r="F51" s="309"/>
      <c r="G51" s="289">
        <v>6100</v>
      </c>
      <c r="H51" s="317">
        <v>161297</v>
      </c>
      <c r="I51" s="286"/>
      <c r="J51" s="286"/>
    </row>
    <row r="52" spans="1:10" ht="12.75">
      <c r="A52" s="326"/>
      <c r="B52" s="286" t="s">
        <v>175</v>
      </c>
      <c r="C52" s="300"/>
      <c r="D52" s="300"/>
      <c r="E52" s="341">
        <f t="shared" si="1"/>
        <v>167397</v>
      </c>
      <c r="F52" s="309"/>
      <c r="G52" s="289"/>
      <c r="H52" s="317">
        <v>167397</v>
      </c>
      <c r="I52" s="286"/>
      <c r="J52" s="286"/>
    </row>
    <row r="53" spans="1:10" ht="12.75">
      <c r="A53" s="326"/>
      <c r="B53" s="286" t="s">
        <v>189</v>
      </c>
      <c r="C53" s="300"/>
      <c r="D53" s="300"/>
      <c r="E53" s="341">
        <f t="shared" si="1"/>
        <v>133918</v>
      </c>
      <c r="F53" s="309"/>
      <c r="G53" s="289"/>
      <c r="H53" s="317">
        <v>133918</v>
      </c>
      <c r="I53" s="286"/>
      <c r="J53" s="286"/>
    </row>
    <row r="54" spans="1:10" ht="12.75">
      <c r="A54" s="326"/>
      <c r="B54" s="286" t="s">
        <v>177</v>
      </c>
      <c r="C54" s="300"/>
      <c r="D54" s="300"/>
      <c r="E54" s="341">
        <f t="shared" si="1"/>
        <v>870465</v>
      </c>
      <c r="F54" s="309"/>
      <c r="G54" s="289"/>
      <c r="H54" s="317">
        <v>870465</v>
      </c>
      <c r="I54" s="286"/>
      <c r="J54" s="286"/>
    </row>
    <row r="55" spans="1:10" ht="12.75">
      <c r="A55" s="327"/>
      <c r="B55" s="286" t="s">
        <v>178</v>
      </c>
      <c r="C55" s="302"/>
      <c r="D55" s="302"/>
      <c r="E55" s="340">
        <f t="shared" si="1"/>
        <v>0</v>
      </c>
      <c r="F55" s="309"/>
      <c r="G55" s="289"/>
      <c r="H55" s="317"/>
      <c r="I55" s="286"/>
      <c r="J55" s="286"/>
    </row>
    <row r="56" spans="1:10" ht="12.75">
      <c r="A56" s="327"/>
      <c r="B56" s="312" t="s">
        <v>205</v>
      </c>
      <c r="C56" s="312"/>
      <c r="D56" s="312"/>
      <c r="E56" s="342">
        <f>E37+E8</f>
        <v>3905066</v>
      </c>
      <c r="F56" s="342">
        <f>F37+F8</f>
        <v>0</v>
      </c>
      <c r="G56" s="342">
        <f>G37+G8</f>
        <v>1175881</v>
      </c>
      <c r="H56" s="342">
        <f>H37+H8</f>
        <v>2729185</v>
      </c>
      <c r="I56" s="317">
        <f>I37+I8</f>
        <v>0</v>
      </c>
      <c r="J56" s="286"/>
    </row>
    <row r="58" spans="1:10" ht="36.75" customHeight="1">
      <c r="A58" s="497"/>
      <c r="B58" s="497"/>
      <c r="C58" s="497"/>
      <c r="D58" s="497"/>
      <c r="E58" s="497"/>
      <c r="F58" s="497"/>
      <c r="G58" s="497"/>
      <c r="H58" s="497"/>
      <c r="I58" s="497"/>
      <c r="J58" s="497"/>
    </row>
  </sheetData>
  <mergeCells count="14">
    <mergeCell ref="G6:G7"/>
    <mergeCell ref="A41:A46"/>
    <mergeCell ref="A12:A17"/>
    <mergeCell ref="A21:A26"/>
    <mergeCell ref="A58:J58"/>
    <mergeCell ref="H6:J6"/>
    <mergeCell ref="C21:C22"/>
    <mergeCell ref="B5:J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3"/>
  <sheetViews>
    <sheetView workbookViewId="0" topLeftCell="A95">
      <selection activeCell="K61" sqref="K61"/>
    </sheetView>
  </sheetViews>
  <sheetFormatPr defaultColWidth="9.00390625" defaultRowHeight="12.75"/>
  <cols>
    <col min="1" max="1" width="4.375" style="18" customWidth="1"/>
    <col min="2" max="2" width="5.625" style="32" customWidth="1"/>
    <col min="3" max="3" width="5.25390625" style="32" customWidth="1"/>
    <col min="4" max="4" width="36.875" style="18" customWidth="1"/>
    <col min="5" max="5" width="11.25390625" style="18" customWidth="1"/>
    <col min="6" max="6" width="10.00390625" style="18" customWidth="1"/>
    <col min="7" max="7" width="10.375" style="18" customWidth="1"/>
    <col min="8" max="8" width="10.375" style="2" customWidth="1"/>
    <col min="9" max="9" width="9.125" style="1" customWidth="1"/>
    <col min="10" max="11" width="10.625" style="1" bestFit="1" customWidth="1"/>
    <col min="12" max="16384" width="9.125" style="1" customWidth="1"/>
  </cols>
  <sheetData>
    <row r="1" spans="1:8" ht="12.75" customHeight="1">
      <c r="A1" s="16"/>
      <c r="B1" s="17"/>
      <c r="C1" s="17"/>
      <c r="E1" s="540" t="s">
        <v>91</v>
      </c>
      <c r="F1" s="540"/>
      <c r="G1" s="540"/>
      <c r="H1" s="540"/>
    </row>
    <row r="2" spans="1:8" ht="12.75" customHeight="1">
      <c r="A2" s="16"/>
      <c r="B2" s="17"/>
      <c r="C2" s="17"/>
      <c r="D2" s="16"/>
      <c r="E2" s="540" t="s">
        <v>325</v>
      </c>
      <c r="F2" s="540"/>
      <c r="G2" s="540"/>
      <c r="H2" s="540"/>
    </row>
    <row r="3" spans="1:8" ht="12.75" customHeight="1">
      <c r="A3" s="16"/>
      <c r="B3" s="17"/>
      <c r="C3" s="17"/>
      <c r="D3" s="19"/>
      <c r="E3" s="540" t="s">
        <v>0</v>
      </c>
      <c r="F3" s="540"/>
      <c r="G3" s="540"/>
      <c r="H3" s="540"/>
    </row>
    <row r="4" spans="1:8" ht="12.75" customHeight="1">
      <c r="A4" s="16"/>
      <c r="B4" s="17"/>
      <c r="C4" s="17"/>
      <c r="E4" s="540" t="s">
        <v>326</v>
      </c>
      <c r="F4" s="540"/>
      <c r="G4" s="540"/>
      <c r="H4" s="540"/>
    </row>
    <row r="5" spans="1:7" ht="21" customHeight="1">
      <c r="A5" s="16"/>
      <c r="B5" s="17"/>
      <c r="C5" s="17"/>
      <c r="E5" s="20"/>
      <c r="F5" s="20"/>
      <c r="G5" s="20"/>
    </row>
    <row r="6" spans="1:8" ht="15" customHeight="1" thickBot="1">
      <c r="A6" s="541" t="s">
        <v>1</v>
      </c>
      <c r="B6" s="541"/>
      <c r="C6" s="541"/>
      <c r="D6" s="541"/>
      <c r="E6" s="541"/>
      <c r="F6" s="541"/>
      <c r="G6" s="541"/>
      <c r="H6" s="541"/>
    </row>
    <row r="7" spans="1:8" ht="14.25" customHeight="1" thickTop="1">
      <c r="A7" s="21" t="s">
        <v>2</v>
      </c>
      <c r="B7" s="3" t="s">
        <v>3</v>
      </c>
      <c r="C7" s="3" t="s">
        <v>4</v>
      </c>
      <c r="D7" s="22" t="s">
        <v>5</v>
      </c>
      <c r="E7" s="542" t="s">
        <v>6</v>
      </c>
      <c r="F7" s="544"/>
      <c r="G7" s="542" t="s">
        <v>7</v>
      </c>
      <c r="H7" s="543"/>
    </row>
    <row r="8" spans="1:8" ht="12" customHeight="1">
      <c r="A8" s="40"/>
      <c r="B8" s="6"/>
      <c r="C8" s="6"/>
      <c r="D8" s="37"/>
      <c r="E8" s="45" t="s">
        <v>8</v>
      </c>
      <c r="F8" s="45" t="s">
        <v>13</v>
      </c>
      <c r="G8" s="46" t="s">
        <v>8</v>
      </c>
      <c r="H8" s="47" t="s">
        <v>13</v>
      </c>
    </row>
    <row r="9" spans="1:8" ht="11.25">
      <c r="A9" s="257">
        <v>600</v>
      </c>
      <c r="B9" s="4"/>
      <c r="C9" s="6"/>
      <c r="D9" s="258" t="s">
        <v>12</v>
      </c>
      <c r="E9" s="376">
        <f>SUM(E10)</f>
        <v>24706</v>
      </c>
      <c r="F9" s="374"/>
      <c r="G9" s="266">
        <f>SUM(G10)</f>
        <v>24706</v>
      </c>
      <c r="H9" s="267">
        <f>H10</f>
        <v>0</v>
      </c>
    </row>
    <row r="10" spans="1:8" ht="11.25">
      <c r="A10" s="255"/>
      <c r="B10" s="35" t="s">
        <v>151</v>
      </c>
      <c r="C10" s="231"/>
      <c r="D10" s="259" t="s">
        <v>150</v>
      </c>
      <c r="E10" s="375">
        <f>SUM(E11:E12)</f>
        <v>24706</v>
      </c>
      <c r="F10" s="375"/>
      <c r="G10" s="265">
        <f>SUM(G11:G12)</f>
        <v>24706</v>
      </c>
      <c r="H10" s="472">
        <f>H11+H12</f>
        <v>0</v>
      </c>
    </row>
    <row r="11" spans="1:8" ht="11.25">
      <c r="A11" s="255"/>
      <c r="B11" s="4"/>
      <c r="C11" s="6" t="s">
        <v>90</v>
      </c>
      <c r="D11" s="256" t="s">
        <v>30</v>
      </c>
      <c r="E11" s="374"/>
      <c r="F11" s="374"/>
      <c r="G11" s="262">
        <v>24706</v>
      </c>
      <c r="H11" s="261"/>
    </row>
    <row r="12" spans="1:10" ht="38.25" customHeight="1">
      <c r="A12" s="255"/>
      <c r="B12" s="4"/>
      <c r="C12" s="6" t="s">
        <v>118</v>
      </c>
      <c r="D12" s="260" t="s">
        <v>147</v>
      </c>
      <c r="E12" s="374">
        <v>24706</v>
      </c>
      <c r="F12" s="374"/>
      <c r="G12" s="262"/>
      <c r="H12" s="263"/>
      <c r="J12" s="268"/>
    </row>
    <row r="13" spans="1:8" ht="15.75" customHeight="1">
      <c r="A13" s="175" t="s">
        <v>132</v>
      </c>
      <c r="B13" s="176"/>
      <c r="C13" s="171"/>
      <c r="D13" s="172" t="s">
        <v>26</v>
      </c>
      <c r="E13" s="173">
        <f>SUM(E14)</f>
        <v>40300</v>
      </c>
      <c r="F13" s="173">
        <f>SUM(F14)</f>
        <v>0</v>
      </c>
      <c r="G13" s="173">
        <f>SUM(G14)</f>
        <v>0</v>
      </c>
      <c r="H13" s="200">
        <f>SUM(H14)</f>
        <v>0</v>
      </c>
    </row>
    <row r="14" spans="1:11" ht="15" customHeight="1">
      <c r="A14" s="24"/>
      <c r="B14" s="7" t="s">
        <v>133</v>
      </c>
      <c r="C14" s="8"/>
      <c r="D14" s="36" t="s">
        <v>134</v>
      </c>
      <c r="E14" s="34">
        <f>SUM(E15:E15)</f>
        <v>40300</v>
      </c>
      <c r="F14" s="26">
        <f>SUM(F15:F15)</f>
        <v>0</v>
      </c>
      <c r="G14" s="34">
        <f>SUM(G15:G15)</f>
        <v>0</v>
      </c>
      <c r="H14" s="174">
        <f>SUM(H15:H15)</f>
        <v>0</v>
      </c>
      <c r="K14" s="268"/>
    </row>
    <row r="15" spans="1:9" ht="36" customHeight="1">
      <c r="A15" s="24"/>
      <c r="B15" s="35"/>
      <c r="C15" s="8" t="s">
        <v>135</v>
      </c>
      <c r="D15" s="12" t="s">
        <v>136</v>
      </c>
      <c r="E15" s="26">
        <v>40300</v>
      </c>
      <c r="F15" s="25"/>
      <c r="G15" s="25"/>
      <c r="H15" s="44"/>
      <c r="I15" s="264"/>
    </row>
    <row r="16" spans="1:8" ht="16.5" customHeight="1">
      <c r="A16" s="175" t="s">
        <v>121</v>
      </c>
      <c r="B16" s="230"/>
      <c r="C16" s="171"/>
      <c r="D16" s="172" t="s">
        <v>27</v>
      </c>
      <c r="E16" s="173">
        <f>E17+E19</f>
        <v>157532</v>
      </c>
      <c r="F16" s="173">
        <f>F17+F19</f>
        <v>0</v>
      </c>
      <c r="G16" s="173">
        <f>SUM(G17)</f>
        <v>4880</v>
      </c>
      <c r="H16" s="229"/>
    </row>
    <row r="17" spans="1:8" ht="16.5" customHeight="1">
      <c r="A17" s="24"/>
      <c r="B17" s="7" t="s">
        <v>122</v>
      </c>
      <c r="C17" s="8"/>
      <c r="D17" s="36" t="s">
        <v>28</v>
      </c>
      <c r="E17" s="34">
        <f>SUM(E18)</f>
        <v>157532</v>
      </c>
      <c r="F17" s="26"/>
      <c r="G17" s="34">
        <f>SUM(G18:G19)</f>
        <v>4880</v>
      </c>
      <c r="H17" s="229"/>
    </row>
    <row r="18" spans="1:8" ht="16.5" customHeight="1">
      <c r="A18" s="24"/>
      <c r="B18" s="35"/>
      <c r="C18" s="8" t="s">
        <v>240</v>
      </c>
      <c r="D18" s="12" t="s">
        <v>241</v>
      </c>
      <c r="E18" s="26">
        <v>157532</v>
      </c>
      <c r="F18" s="26"/>
      <c r="G18" s="26"/>
      <c r="H18" s="229"/>
    </row>
    <row r="19" spans="1:8" ht="15.75" customHeight="1">
      <c r="A19" s="24"/>
      <c r="B19" s="231"/>
      <c r="C19" s="8" t="s">
        <v>90</v>
      </c>
      <c r="D19" s="12" t="s">
        <v>146</v>
      </c>
      <c r="E19" s="26"/>
      <c r="F19" s="26"/>
      <c r="G19" s="26">
        <v>4880</v>
      </c>
      <c r="H19" s="229"/>
    </row>
    <row r="20" spans="1:8" ht="17.25" customHeight="1">
      <c r="A20" s="175" t="s">
        <v>281</v>
      </c>
      <c r="B20" s="176"/>
      <c r="C20" s="171"/>
      <c r="D20" s="172" t="s">
        <v>282</v>
      </c>
      <c r="E20" s="249">
        <f aca="true" t="shared" si="0" ref="E20:H21">SUM(E21)</f>
        <v>0</v>
      </c>
      <c r="F20" s="249">
        <f t="shared" si="0"/>
        <v>0</v>
      </c>
      <c r="G20" s="249">
        <f t="shared" si="0"/>
        <v>0</v>
      </c>
      <c r="H20" s="223">
        <f t="shared" si="0"/>
        <v>23098</v>
      </c>
    </row>
    <row r="21" spans="1:8" ht="25.5" customHeight="1">
      <c r="A21" s="24"/>
      <c r="B21" s="7" t="s">
        <v>283</v>
      </c>
      <c r="C21" s="8"/>
      <c r="D21" s="36" t="s">
        <v>284</v>
      </c>
      <c r="E21" s="247">
        <f t="shared" si="0"/>
        <v>0</v>
      </c>
      <c r="F21" s="247">
        <f t="shared" si="0"/>
        <v>0</v>
      </c>
      <c r="G21" s="247">
        <f t="shared" si="0"/>
        <v>0</v>
      </c>
      <c r="H21" s="441">
        <f t="shared" si="0"/>
        <v>23098</v>
      </c>
    </row>
    <row r="22" spans="1:8" ht="17.25" customHeight="1">
      <c r="A22" s="24"/>
      <c r="B22" s="231"/>
      <c r="C22" s="8" t="s">
        <v>285</v>
      </c>
      <c r="D22" s="12" t="s">
        <v>286</v>
      </c>
      <c r="E22" s="247"/>
      <c r="F22" s="247"/>
      <c r="G22" s="247"/>
      <c r="H22" s="248">
        <v>23098</v>
      </c>
    </row>
    <row r="23" spans="1:8" ht="15" customHeight="1">
      <c r="A23" s="23" t="s">
        <v>100</v>
      </c>
      <c r="B23" s="5"/>
      <c r="C23" s="5"/>
      <c r="D23" s="164" t="s">
        <v>101</v>
      </c>
      <c r="E23" s="165">
        <f>SUM(E24)</f>
        <v>236900</v>
      </c>
      <c r="F23" s="165">
        <f>SUM(F24)</f>
        <v>0</v>
      </c>
      <c r="G23" s="165">
        <f>SUM(G24)</f>
        <v>0</v>
      </c>
      <c r="H23" s="207">
        <f>SUM(H24)</f>
        <v>0</v>
      </c>
    </row>
    <row r="24" spans="1:8" ht="27" customHeight="1">
      <c r="A24" s="24"/>
      <c r="B24" s="7" t="s">
        <v>235</v>
      </c>
      <c r="C24" s="10"/>
      <c r="D24" s="36" t="s">
        <v>238</v>
      </c>
      <c r="E24" s="34">
        <f>SUM(E25)</f>
        <v>236900</v>
      </c>
      <c r="F24" s="26"/>
      <c r="G24" s="34">
        <f>SUM(G25)</f>
        <v>0</v>
      </c>
      <c r="H24" s="166"/>
    </row>
    <row r="25" spans="1:8" ht="15" customHeight="1">
      <c r="A25" s="24"/>
      <c r="B25" s="6"/>
      <c r="C25" s="8" t="s">
        <v>236</v>
      </c>
      <c r="D25" s="12" t="s">
        <v>237</v>
      </c>
      <c r="E25" s="26">
        <v>236900</v>
      </c>
      <c r="F25" s="26"/>
      <c r="G25" s="26"/>
      <c r="H25" s="166"/>
    </row>
    <row r="26" spans="1:8" ht="13.5" customHeight="1">
      <c r="A26" s="175" t="s">
        <v>107</v>
      </c>
      <c r="B26" s="208"/>
      <c r="C26" s="209"/>
      <c r="D26" s="210" t="s">
        <v>9</v>
      </c>
      <c r="E26" s="211">
        <f>SUM(E27+E32+E44)</f>
        <v>34574</v>
      </c>
      <c r="F26" s="211">
        <f>SUM(F27+F32+F44)</f>
        <v>7700</v>
      </c>
      <c r="G26" s="211">
        <f>SUM(G27+G32+G44)</f>
        <v>429834</v>
      </c>
      <c r="H26" s="200">
        <f>SUM(H27+H32+H44)</f>
        <v>54700</v>
      </c>
    </row>
    <row r="27" spans="1:8" ht="15.75" customHeight="1">
      <c r="A27" s="212"/>
      <c r="B27" s="218" t="s">
        <v>129</v>
      </c>
      <c r="C27" s="218"/>
      <c r="D27" s="219" t="s">
        <v>130</v>
      </c>
      <c r="E27" s="220">
        <f>SUM(E28:E31)</f>
        <v>4000</v>
      </c>
      <c r="F27" s="220">
        <f>SUM(F28:F31)</f>
        <v>0</v>
      </c>
      <c r="G27" s="220">
        <f>SUM(G28:G31)</f>
        <v>85080</v>
      </c>
      <c r="H27" s="440">
        <f>SUM(H29:H31)</f>
        <v>54700</v>
      </c>
    </row>
    <row r="28" spans="1:8" ht="24.75" customHeight="1">
      <c r="A28" s="212"/>
      <c r="B28" s="238"/>
      <c r="C28" s="213" t="s">
        <v>131</v>
      </c>
      <c r="D28" s="214" t="s">
        <v>315</v>
      </c>
      <c r="E28" s="215">
        <v>4000</v>
      </c>
      <c r="F28" s="215"/>
      <c r="G28" s="215"/>
      <c r="H28" s="456"/>
    </row>
    <row r="29" spans="1:8" ht="11.25">
      <c r="A29" s="212"/>
      <c r="B29" s="217"/>
      <c r="C29" s="213" t="s">
        <v>108</v>
      </c>
      <c r="D29" s="214" t="s">
        <v>110</v>
      </c>
      <c r="E29" s="215"/>
      <c r="F29" s="215"/>
      <c r="G29" s="215">
        <v>26380</v>
      </c>
      <c r="H29" s="216"/>
    </row>
    <row r="30" spans="1:8" ht="11.25">
      <c r="A30" s="212"/>
      <c r="B30" s="217"/>
      <c r="C30" s="213" t="s">
        <v>89</v>
      </c>
      <c r="D30" s="214" t="s">
        <v>77</v>
      </c>
      <c r="E30" s="215"/>
      <c r="F30" s="215"/>
      <c r="G30" s="215"/>
      <c r="H30" s="216">
        <v>54700</v>
      </c>
    </row>
    <row r="31" spans="1:8" ht="15" customHeight="1">
      <c r="A31" s="212"/>
      <c r="B31" s="278"/>
      <c r="C31" s="279" t="s">
        <v>90</v>
      </c>
      <c r="D31" s="235" t="s">
        <v>146</v>
      </c>
      <c r="E31" s="280"/>
      <c r="F31" s="280"/>
      <c r="G31" s="280">
        <v>58700</v>
      </c>
      <c r="H31" s="224"/>
    </row>
    <row r="32" spans="1:8" ht="15" customHeight="1">
      <c r="A32" s="212"/>
      <c r="B32" s="218" t="s">
        <v>112</v>
      </c>
      <c r="C32" s="218"/>
      <c r="D32" s="219" t="s">
        <v>113</v>
      </c>
      <c r="E32" s="239">
        <f>SUM(E33:E43)</f>
        <v>1974</v>
      </c>
      <c r="F32" s="215">
        <f>SUM(F33:F43)</f>
        <v>0</v>
      </c>
      <c r="G32" s="239">
        <f>SUM(G33:G43)</f>
        <v>337754</v>
      </c>
      <c r="H32" s="439">
        <f>SUM(H33:H43)</f>
        <v>0</v>
      </c>
    </row>
    <row r="33" spans="1:8" ht="15" customHeight="1">
      <c r="A33" s="212"/>
      <c r="B33" s="238"/>
      <c r="C33" s="213" t="s">
        <v>144</v>
      </c>
      <c r="D33" s="214" t="s">
        <v>145</v>
      </c>
      <c r="E33" s="215">
        <v>1974</v>
      </c>
      <c r="F33" s="215"/>
      <c r="G33" s="215"/>
      <c r="H33" s="216"/>
    </row>
    <row r="34" spans="1:8" ht="36.75" customHeight="1">
      <c r="A34" s="212"/>
      <c r="B34" s="238"/>
      <c r="C34" s="279" t="s">
        <v>253</v>
      </c>
      <c r="D34" s="235" t="s">
        <v>319</v>
      </c>
      <c r="E34" s="215"/>
      <c r="F34" s="215"/>
      <c r="G34" s="215">
        <v>4340</v>
      </c>
      <c r="H34" s="216"/>
    </row>
    <row r="35" spans="1:8" ht="15" customHeight="1">
      <c r="A35" s="212"/>
      <c r="B35" s="238"/>
      <c r="C35" s="213" t="s">
        <v>137</v>
      </c>
      <c r="D35" s="214" t="s">
        <v>140</v>
      </c>
      <c r="E35" s="215"/>
      <c r="F35" s="215"/>
      <c r="G35" s="215">
        <v>144772</v>
      </c>
      <c r="H35" s="216"/>
    </row>
    <row r="36" spans="1:8" ht="15" customHeight="1">
      <c r="A36" s="212"/>
      <c r="B36" s="238"/>
      <c r="C36" s="213" t="s">
        <v>138</v>
      </c>
      <c r="D36" s="214" t="s">
        <v>233</v>
      </c>
      <c r="E36" s="215"/>
      <c r="F36" s="215"/>
      <c r="G36" s="215">
        <v>14400</v>
      </c>
      <c r="H36" s="216"/>
    </row>
    <row r="37" spans="1:8" ht="15" customHeight="1">
      <c r="A37" s="212"/>
      <c r="B37" s="238"/>
      <c r="C37" s="213" t="s">
        <v>139</v>
      </c>
      <c r="D37" s="214" t="s">
        <v>141</v>
      </c>
      <c r="E37" s="215"/>
      <c r="F37" s="215"/>
      <c r="G37" s="215">
        <v>2200</v>
      </c>
      <c r="H37" s="216"/>
    </row>
    <row r="38" spans="1:8" ht="15" customHeight="1">
      <c r="A38" s="212"/>
      <c r="B38" s="238"/>
      <c r="C38" s="213" t="s">
        <v>108</v>
      </c>
      <c r="D38" s="214" t="s">
        <v>110</v>
      </c>
      <c r="E38" s="215"/>
      <c r="F38" s="215"/>
      <c r="G38" s="215">
        <v>132360</v>
      </c>
      <c r="H38" s="216"/>
    </row>
    <row r="39" spans="1:8" ht="15" customHeight="1">
      <c r="A39" s="212"/>
      <c r="B39" s="238"/>
      <c r="C39" s="213" t="s">
        <v>317</v>
      </c>
      <c r="D39" s="214" t="s">
        <v>320</v>
      </c>
      <c r="E39" s="215"/>
      <c r="F39" s="215"/>
      <c r="G39" s="215">
        <v>2050</v>
      </c>
      <c r="H39" s="216"/>
    </row>
    <row r="40" spans="1:8" ht="15" customHeight="1">
      <c r="A40" s="212"/>
      <c r="B40" s="238"/>
      <c r="C40" s="213" t="s">
        <v>89</v>
      </c>
      <c r="D40" s="214" t="s">
        <v>77</v>
      </c>
      <c r="E40" s="239"/>
      <c r="F40" s="239"/>
      <c r="G40" s="215">
        <v>26194</v>
      </c>
      <c r="H40" s="240"/>
    </row>
    <row r="41" spans="1:8" ht="15" customHeight="1">
      <c r="A41" s="212"/>
      <c r="B41" s="217"/>
      <c r="C41" s="213" t="s">
        <v>109</v>
      </c>
      <c r="D41" s="214" t="s">
        <v>111</v>
      </c>
      <c r="E41" s="215"/>
      <c r="F41" s="215"/>
      <c r="G41" s="215">
        <v>6618</v>
      </c>
      <c r="H41" s="216"/>
    </row>
    <row r="42" spans="1:8" ht="15" customHeight="1">
      <c r="A42" s="277"/>
      <c r="B42" s="278"/>
      <c r="C42" s="279" t="s">
        <v>318</v>
      </c>
      <c r="D42" s="235" t="s">
        <v>225</v>
      </c>
      <c r="E42" s="280"/>
      <c r="F42" s="280"/>
      <c r="G42" s="280">
        <v>820</v>
      </c>
      <c r="H42" s="224"/>
    </row>
    <row r="43" spans="1:8" ht="15" customHeight="1">
      <c r="A43" s="175"/>
      <c r="B43" s="213"/>
      <c r="C43" s="213" t="s">
        <v>90</v>
      </c>
      <c r="D43" s="214" t="s">
        <v>146</v>
      </c>
      <c r="E43" s="215"/>
      <c r="F43" s="215"/>
      <c r="G43" s="215">
        <v>4000</v>
      </c>
      <c r="H43" s="216"/>
    </row>
    <row r="44" spans="1:8" ht="27.75" customHeight="1">
      <c r="A44" s="212"/>
      <c r="B44" s="218" t="s">
        <v>251</v>
      </c>
      <c r="C44" s="213"/>
      <c r="D44" s="219" t="s">
        <v>252</v>
      </c>
      <c r="E44" s="239">
        <f>SUM(E45:E46)</f>
        <v>28600</v>
      </c>
      <c r="F44" s="239">
        <f>SUM(F45:F46)</f>
        <v>7700</v>
      </c>
      <c r="G44" s="220">
        <f>SUM(G45:G47)</f>
        <v>7000</v>
      </c>
      <c r="H44" s="439">
        <f>SUM(H45:H47)</f>
        <v>0</v>
      </c>
    </row>
    <row r="45" spans="1:8" ht="14.25" customHeight="1">
      <c r="A45" s="212"/>
      <c r="B45" s="217"/>
      <c r="C45" s="213" t="s">
        <v>114</v>
      </c>
      <c r="D45" s="214" t="s">
        <v>127</v>
      </c>
      <c r="E45" s="215"/>
      <c r="F45" s="215">
        <v>7700</v>
      </c>
      <c r="G45" s="215"/>
      <c r="H45" s="216"/>
    </row>
    <row r="46" spans="1:8" ht="34.5" customHeight="1">
      <c r="A46" s="212"/>
      <c r="B46" s="217"/>
      <c r="C46" s="279" t="s">
        <v>253</v>
      </c>
      <c r="D46" s="235" t="s">
        <v>254</v>
      </c>
      <c r="E46" s="280">
        <v>28600</v>
      </c>
      <c r="F46" s="280"/>
      <c r="G46" s="280"/>
      <c r="H46" s="224"/>
    </row>
    <row r="47" spans="1:8" ht="15" customHeight="1">
      <c r="A47" s="277"/>
      <c r="B47" s="278"/>
      <c r="C47" s="279" t="s">
        <v>90</v>
      </c>
      <c r="D47" s="235" t="s">
        <v>146</v>
      </c>
      <c r="E47" s="280"/>
      <c r="F47" s="280"/>
      <c r="G47" s="280">
        <v>7000</v>
      </c>
      <c r="H47" s="224"/>
    </row>
    <row r="48" spans="1:8" ht="19.5" customHeight="1">
      <c r="A48" s="175" t="s">
        <v>287</v>
      </c>
      <c r="B48" s="213"/>
      <c r="C48" s="213"/>
      <c r="D48" s="210" t="s">
        <v>288</v>
      </c>
      <c r="E48" s="211"/>
      <c r="F48" s="211"/>
      <c r="G48" s="211"/>
      <c r="H48" s="241">
        <f>SUM(H49)</f>
        <v>10000</v>
      </c>
    </row>
    <row r="49" spans="1:8" ht="15" customHeight="1">
      <c r="A49" s="212"/>
      <c r="B49" s="218" t="s">
        <v>289</v>
      </c>
      <c r="C49" s="218"/>
      <c r="D49" s="219" t="s">
        <v>290</v>
      </c>
      <c r="E49" s="215"/>
      <c r="F49" s="215"/>
      <c r="G49" s="215"/>
      <c r="H49" s="437">
        <f>SUM(H50)</f>
        <v>10000</v>
      </c>
    </row>
    <row r="50" spans="1:8" ht="15" customHeight="1">
      <c r="A50" s="212"/>
      <c r="B50" s="217"/>
      <c r="C50" s="213" t="s">
        <v>291</v>
      </c>
      <c r="D50" s="214" t="s">
        <v>111</v>
      </c>
      <c r="E50" s="215"/>
      <c r="F50" s="215"/>
      <c r="G50" s="215"/>
      <c r="H50" s="216">
        <v>10000</v>
      </c>
    </row>
    <row r="51" spans="1:8" ht="18.75" customHeight="1">
      <c r="A51" s="27">
        <v>852</v>
      </c>
      <c r="B51" s="9"/>
      <c r="C51" s="9"/>
      <c r="D51" s="13" t="s">
        <v>46</v>
      </c>
      <c r="E51" s="58">
        <f>SUM(E56+E54+E52)</f>
        <v>0</v>
      </c>
      <c r="F51" s="58">
        <f>SUM(F56+F54+F52)</f>
        <v>0</v>
      </c>
      <c r="G51" s="58">
        <f>SUM(G56+G54+G52)</f>
        <v>60136</v>
      </c>
      <c r="H51" s="438">
        <f>SUM(H56+H54+H52)</f>
        <v>0</v>
      </c>
    </row>
    <row r="52" spans="1:8" ht="15.75" customHeight="1">
      <c r="A52" s="28"/>
      <c r="B52" s="7" t="s">
        <v>142</v>
      </c>
      <c r="C52" s="7"/>
      <c r="D52" s="14" t="s">
        <v>143</v>
      </c>
      <c r="E52" s="237"/>
      <c r="F52" s="237"/>
      <c r="G52" s="380">
        <f>SUM(G53:G53)</f>
        <v>40300</v>
      </c>
      <c r="H52" s="381"/>
    </row>
    <row r="53" spans="1:8" ht="15.75" customHeight="1">
      <c r="A53" s="28"/>
      <c r="B53" s="4"/>
      <c r="C53" s="9" t="s">
        <v>137</v>
      </c>
      <c r="D53" s="236" t="s">
        <v>140</v>
      </c>
      <c r="E53" s="237"/>
      <c r="F53" s="237"/>
      <c r="G53" s="237">
        <v>40300</v>
      </c>
      <c r="H53" s="381"/>
    </row>
    <row r="54" spans="1:8" ht="15.75" customHeight="1">
      <c r="A54" s="28"/>
      <c r="B54" s="7" t="s">
        <v>125</v>
      </c>
      <c r="C54" s="7"/>
      <c r="D54" s="14" t="s">
        <v>126</v>
      </c>
      <c r="E54" s="33">
        <f>SUM(E55:E55)</f>
        <v>0</v>
      </c>
      <c r="F54" s="33">
        <f>SUM(F55:F55)</f>
        <v>0</v>
      </c>
      <c r="G54" s="281">
        <f>SUM(G55:G55)</f>
        <v>15000</v>
      </c>
      <c r="H54" s="38"/>
    </row>
    <row r="55" spans="1:8" ht="15.75" customHeight="1">
      <c r="A55" s="28"/>
      <c r="B55" s="4"/>
      <c r="C55" s="9" t="s">
        <v>90</v>
      </c>
      <c r="D55" s="236" t="s">
        <v>146</v>
      </c>
      <c r="E55" s="237"/>
      <c r="F55" s="58"/>
      <c r="G55" s="237">
        <v>15000</v>
      </c>
      <c r="H55" s="38"/>
    </row>
    <row r="56" spans="1:8" ht="13.5" customHeight="1">
      <c r="A56" s="28"/>
      <c r="B56" s="7" t="s">
        <v>255</v>
      </c>
      <c r="C56" s="7"/>
      <c r="D56" s="14" t="s">
        <v>256</v>
      </c>
      <c r="E56" s="222">
        <f>SUM(E57)</f>
        <v>0</v>
      </c>
      <c r="F56" s="222">
        <f>SUM(F57)</f>
        <v>0</v>
      </c>
      <c r="G56" s="221">
        <f>SUM(G57)</f>
        <v>4836</v>
      </c>
      <c r="H56" s="234">
        <f>SUM(H57)</f>
        <v>0</v>
      </c>
    </row>
    <row r="57" spans="1:8" ht="16.5" customHeight="1">
      <c r="A57" s="28"/>
      <c r="B57" s="4"/>
      <c r="C57" s="9" t="s">
        <v>89</v>
      </c>
      <c r="D57" s="15" t="s">
        <v>77</v>
      </c>
      <c r="E57" s="33"/>
      <c r="F57" s="33"/>
      <c r="G57" s="33">
        <v>4836</v>
      </c>
      <c r="H57" s="39"/>
    </row>
    <row r="58" spans="1:8" ht="30" customHeight="1">
      <c r="A58" s="383">
        <v>853</v>
      </c>
      <c r="B58" s="209"/>
      <c r="C58" s="209"/>
      <c r="D58" s="276" t="s">
        <v>29</v>
      </c>
      <c r="E58" s="377">
        <f>SUM(E59+E61)</f>
        <v>9307</v>
      </c>
      <c r="F58" s="377">
        <f>SUM(F59+F61)</f>
        <v>0</v>
      </c>
      <c r="G58" s="377">
        <f>SUM(G59+G61)</f>
        <v>4471</v>
      </c>
      <c r="H58" s="382">
        <f aca="true" t="shared" si="1" ref="F58:H59">SUM(H59)</f>
        <v>0</v>
      </c>
    </row>
    <row r="59" spans="1:8" ht="24" customHeight="1">
      <c r="A59" s="28"/>
      <c r="B59" s="7" t="s">
        <v>257</v>
      </c>
      <c r="C59" s="8"/>
      <c r="D59" s="442" t="s">
        <v>258</v>
      </c>
      <c r="E59" s="443">
        <f>SUM(E60)</f>
        <v>4836</v>
      </c>
      <c r="F59" s="222">
        <f t="shared" si="1"/>
        <v>0</v>
      </c>
      <c r="G59" s="222">
        <f t="shared" si="1"/>
        <v>0</v>
      </c>
      <c r="H59" s="234">
        <f t="shared" si="1"/>
        <v>0</v>
      </c>
    </row>
    <row r="60" spans="1:8" ht="16.5" customHeight="1">
      <c r="A60" s="28"/>
      <c r="B60" s="35"/>
      <c r="C60" s="8" t="s">
        <v>144</v>
      </c>
      <c r="D60" s="232" t="s">
        <v>145</v>
      </c>
      <c r="E60" s="222">
        <v>4836</v>
      </c>
      <c r="F60" s="222"/>
      <c r="G60" s="233"/>
      <c r="H60" s="234"/>
    </row>
    <row r="61" spans="1:8" ht="16.5" customHeight="1">
      <c r="A61" s="28"/>
      <c r="B61" s="35" t="s">
        <v>311</v>
      </c>
      <c r="C61" s="9"/>
      <c r="D61" s="14" t="s">
        <v>312</v>
      </c>
      <c r="E61" s="281">
        <f>SUM(E62:E66)</f>
        <v>4471</v>
      </c>
      <c r="F61" s="33">
        <f>SUM(F62:F66)</f>
        <v>0</v>
      </c>
      <c r="G61" s="378">
        <f>SUM(G62:G66)</f>
        <v>4471</v>
      </c>
      <c r="H61" s="39"/>
    </row>
    <row r="62" spans="1:8" ht="16.5" customHeight="1">
      <c r="A62" s="28"/>
      <c r="B62" s="35"/>
      <c r="C62" s="9" t="s">
        <v>144</v>
      </c>
      <c r="D62" s="15" t="s">
        <v>145</v>
      </c>
      <c r="E62" s="33">
        <v>4471</v>
      </c>
      <c r="F62" s="33"/>
      <c r="G62" s="275"/>
      <c r="H62" s="39"/>
    </row>
    <row r="63" spans="1:8" ht="16.5" customHeight="1">
      <c r="A63" s="28"/>
      <c r="B63" s="35"/>
      <c r="C63" s="9" t="s">
        <v>137</v>
      </c>
      <c r="D63" s="15" t="s">
        <v>140</v>
      </c>
      <c r="E63" s="33"/>
      <c r="F63" s="33"/>
      <c r="G63" s="275">
        <v>2860</v>
      </c>
      <c r="H63" s="39"/>
    </row>
    <row r="64" spans="1:8" ht="16.5" customHeight="1">
      <c r="A64" s="28"/>
      <c r="B64" s="35"/>
      <c r="C64" s="9" t="s">
        <v>138</v>
      </c>
      <c r="D64" s="15" t="s">
        <v>233</v>
      </c>
      <c r="E64" s="33"/>
      <c r="F64" s="33"/>
      <c r="G64" s="275">
        <v>490</v>
      </c>
      <c r="H64" s="39"/>
    </row>
    <row r="65" spans="1:8" ht="16.5" customHeight="1">
      <c r="A65" s="28"/>
      <c r="B65" s="35"/>
      <c r="C65" s="9" t="s">
        <v>139</v>
      </c>
      <c r="D65" s="15" t="s">
        <v>141</v>
      </c>
      <c r="E65" s="33"/>
      <c r="F65" s="33"/>
      <c r="G65" s="275">
        <v>55</v>
      </c>
      <c r="H65" s="39"/>
    </row>
    <row r="66" spans="1:8" ht="16.5" customHeight="1">
      <c r="A66" s="28"/>
      <c r="B66" s="35"/>
      <c r="C66" s="9" t="s">
        <v>90</v>
      </c>
      <c r="D66" s="15" t="s">
        <v>146</v>
      </c>
      <c r="E66" s="33"/>
      <c r="F66" s="33"/>
      <c r="G66" s="275">
        <v>1066</v>
      </c>
      <c r="H66" s="39"/>
    </row>
    <row r="67" spans="1:8" ht="19.5" customHeight="1">
      <c r="A67" s="27">
        <v>854</v>
      </c>
      <c r="B67" s="7"/>
      <c r="C67" s="9"/>
      <c r="D67" s="276" t="s">
        <v>45</v>
      </c>
      <c r="E67" s="377">
        <f>SUM(E72+E70)</f>
        <v>8908</v>
      </c>
      <c r="F67" s="377">
        <f>SUM(F72+F70)</f>
        <v>0</v>
      </c>
      <c r="G67" s="377">
        <f>SUM(G72+G70+G68)</f>
        <v>68298</v>
      </c>
      <c r="H67" s="382">
        <f>SUM(H72+H70)</f>
        <v>0</v>
      </c>
    </row>
    <row r="68" spans="1:8" ht="16.5" customHeight="1">
      <c r="A68" s="28"/>
      <c r="B68" s="7" t="s">
        <v>279</v>
      </c>
      <c r="C68" s="9"/>
      <c r="D68" s="379" t="s">
        <v>280</v>
      </c>
      <c r="E68" s="377"/>
      <c r="F68" s="377"/>
      <c r="G68" s="380">
        <f>SUM(G69)</f>
        <v>25250</v>
      </c>
      <c r="H68" s="382"/>
    </row>
    <row r="69" spans="1:8" ht="16.5" customHeight="1">
      <c r="A69" s="28"/>
      <c r="B69" s="35"/>
      <c r="C69" s="9" t="s">
        <v>89</v>
      </c>
      <c r="D69" s="236" t="s">
        <v>77</v>
      </c>
      <c r="E69" s="237"/>
      <c r="F69" s="237"/>
      <c r="G69" s="237">
        <v>25250</v>
      </c>
      <c r="H69" s="381"/>
    </row>
    <row r="70" spans="1:8" ht="16.5" customHeight="1">
      <c r="A70" s="28"/>
      <c r="B70" s="7" t="s">
        <v>245</v>
      </c>
      <c r="C70" s="9"/>
      <c r="D70" s="379" t="s">
        <v>246</v>
      </c>
      <c r="E70" s="237">
        <f>SUM(E71)</f>
        <v>0</v>
      </c>
      <c r="F70" s="237">
        <f>SUM(F71)</f>
        <v>0</v>
      </c>
      <c r="G70" s="380">
        <f>SUM(G71)</f>
        <v>6460</v>
      </c>
      <c r="H70" s="381">
        <f>SUM(H71)</f>
        <v>0</v>
      </c>
    </row>
    <row r="71" spans="1:8" ht="16.5" customHeight="1">
      <c r="A71" s="28"/>
      <c r="B71" s="35"/>
      <c r="C71" s="9" t="s">
        <v>108</v>
      </c>
      <c r="D71" s="236" t="s">
        <v>110</v>
      </c>
      <c r="E71" s="237"/>
      <c r="F71" s="237"/>
      <c r="G71" s="237">
        <v>6460</v>
      </c>
      <c r="H71" s="381"/>
    </row>
    <row r="72" spans="1:8" ht="16.5" customHeight="1">
      <c r="A72" s="28"/>
      <c r="B72" s="7" t="s">
        <v>156</v>
      </c>
      <c r="C72" s="9"/>
      <c r="D72" s="14" t="s">
        <v>157</v>
      </c>
      <c r="E72" s="378">
        <f>SUM(E73:E76)</f>
        <v>8908</v>
      </c>
      <c r="F72" s="33">
        <f>SUM(F73:F76)</f>
        <v>0</v>
      </c>
      <c r="G72" s="378">
        <f>SUM(G73:G77)</f>
        <v>36588</v>
      </c>
      <c r="H72" s="234">
        <f>SUM(H73:H76)</f>
        <v>0</v>
      </c>
    </row>
    <row r="73" spans="1:8" ht="16.5" customHeight="1">
      <c r="A73" s="28"/>
      <c r="B73" s="35"/>
      <c r="C73" s="9" t="s">
        <v>144</v>
      </c>
      <c r="D73" s="15" t="s">
        <v>145</v>
      </c>
      <c r="E73" s="33">
        <v>8908</v>
      </c>
      <c r="F73" s="33"/>
      <c r="G73" s="275"/>
      <c r="H73" s="39"/>
    </row>
    <row r="74" spans="1:8" ht="16.5" customHeight="1">
      <c r="A74" s="28"/>
      <c r="B74" s="35"/>
      <c r="C74" s="9" t="s">
        <v>108</v>
      </c>
      <c r="D74" s="15" t="s">
        <v>110</v>
      </c>
      <c r="E74" s="33"/>
      <c r="F74" s="33"/>
      <c r="G74" s="275">
        <v>6071</v>
      </c>
      <c r="H74" s="39"/>
    </row>
    <row r="75" spans="1:8" ht="16.5" customHeight="1">
      <c r="A75" s="28"/>
      <c r="B75" s="35"/>
      <c r="C75" s="9" t="s">
        <v>89</v>
      </c>
      <c r="D75" s="15" t="s">
        <v>77</v>
      </c>
      <c r="E75" s="33"/>
      <c r="F75" s="33"/>
      <c r="G75" s="275">
        <v>23800</v>
      </c>
      <c r="H75" s="39"/>
    </row>
    <row r="76" spans="1:8" ht="16.5" customHeight="1">
      <c r="A76" s="28"/>
      <c r="B76" s="35"/>
      <c r="C76" s="9" t="s">
        <v>109</v>
      </c>
      <c r="D76" s="15" t="s">
        <v>111</v>
      </c>
      <c r="E76" s="33"/>
      <c r="F76" s="33"/>
      <c r="G76" s="275">
        <v>1837</v>
      </c>
      <c r="H76" s="39"/>
    </row>
    <row r="77" spans="1:8" ht="16.5" customHeight="1">
      <c r="A77" s="28"/>
      <c r="B77" s="35"/>
      <c r="C77" s="9" t="s">
        <v>90</v>
      </c>
      <c r="D77" s="15" t="s">
        <v>146</v>
      </c>
      <c r="E77" s="33"/>
      <c r="F77" s="33"/>
      <c r="G77" s="275">
        <v>4880</v>
      </c>
      <c r="H77" s="39"/>
    </row>
    <row r="78" spans="1:8" ht="15" customHeight="1" thickBot="1">
      <c r="A78" s="29"/>
      <c r="B78" s="11"/>
      <c r="C78" s="11"/>
      <c r="D78" s="30" t="s">
        <v>10</v>
      </c>
      <c r="E78" s="31">
        <f>E9+E13+E16+E20+E23+E26+E48+E51+E58+E67</f>
        <v>512227</v>
      </c>
      <c r="F78" s="31">
        <f>F9+F13+F16+F20+F23+F26+F48+F51+F58+F67</f>
        <v>7700</v>
      </c>
      <c r="G78" s="31">
        <f>G9+G13+G16+G20+G23+G26+G48+G51+G58+G67</f>
        <v>592325</v>
      </c>
      <c r="H78" s="225">
        <f>H9+H13+H16+H20+H23+H26+H48+H51+H58+H67</f>
        <v>87798</v>
      </c>
    </row>
    <row r="79" spans="1:8" ht="45.75" customHeight="1" thickTop="1">
      <c r="A79" s="41"/>
      <c r="B79" s="42"/>
      <c r="C79" s="42"/>
      <c r="D79" s="52"/>
      <c r="E79" s="43"/>
      <c r="F79" s="43"/>
      <c r="G79" s="43"/>
      <c r="H79" s="43"/>
    </row>
    <row r="80" spans="1:8" ht="13.5" customHeight="1">
      <c r="A80" s="536" t="s">
        <v>11</v>
      </c>
      <c r="B80" s="536"/>
      <c r="C80" s="536"/>
      <c r="D80" s="536"/>
      <c r="E80" s="536"/>
      <c r="F80" s="536"/>
      <c r="G80" s="536"/>
      <c r="H80" s="536"/>
    </row>
    <row r="81" spans="1:8" ht="13.5" customHeight="1">
      <c r="A81" s="537" t="s">
        <v>32</v>
      </c>
      <c r="B81" s="537"/>
      <c r="C81" s="537"/>
      <c r="D81" s="537"/>
      <c r="E81" s="537"/>
      <c r="F81" s="537"/>
      <c r="G81" s="537"/>
      <c r="H81" s="537"/>
    </row>
    <row r="82" spans="1:12" ht="57.75" customHeight="1">
      <c r="A82" s="538" t="s">
        <v>231</v>
      </c>
      <c r="B82" s="539"/>
      <c r="C82" s="539"/>
      <c r="D82" s="539"/>
      <c r="E82" s="539"/>
      <c r="F82" s="539"/>
      <c r="G82" s="539"/>
      <c r="H82" s="539"/>
      <c r="I82" s="269"/>
      <c r="K82" s="269"/>
      <c r="L82" s="269"/>
    </row>
    <row r="83" spans="1:8" ht="26.25" customHeight="1">
      <c r="A83" s="533" t="s">
        <v>303</v>
      </c>
      <c r="B83" s="535"/>
      <c r="C83" s="535"/>
      <c r="D83" s="535"/>
      <c r="E83" s="535"/>
      <c r="F83" s="535"/>
      <c r="G83" s="535"/>
      <c r="H83" s="535"/>
    </row>
    <row r="84" spans="1:8" ht="24.75" customHeight="1">
      <c r="A84" s="533" t="s">
        <v>278</v>
      </c>
      <c r="B84" s="535"/>
      <c r="C84" s="535"/>
      <c r="D84" s="535"/>
      <c r="E84" s="535"/>
      <c r="F84" s="535"/>
      <c r="G84" s="535"/>
      <c r="H84" s="535"/>
    </row>
    <row r="85" spans="1:8" ht="34.5" customHeight="1">
      <c r="A85" s="533" t="s">
        <v>292</v>
      </c>
      <c r="B85" s="523"/>
      <c r="C85" s="523"/>
      <c r="D85" s="523"/>
      <c r="E85" s="523"/>
      <c r="F85" s="523"/>
      <c r="G85" s="523"/>
      <c r="H85" s="523"/>
    </row>
    <row r="86" spans="1:8" ht="60" customHeight="1">
      <c r="A86" s="531" t="s">
        <v>239</v>
      </c>
      <c r="B86" s="532"/>
      <c r="C86" s="532"/>
      <c r="D86" s="532"/>
      <c r="E86" s="532"/>
      <c r="F86" s="532"/>
      <c r="G86" s="532"/>
      <c r="H86" s="532"/>
    </row>
    <row r="87" spans="1:8" ht="25.5" customHeight="1">
      <c r="A87" s="533" t="s">
        <v>243</v>
      </c>
      <c r="B87" s="535"/>
      <c r="C87" s="535"/>
      <c r="D87" s="535"/>
      <c r="E87" s="535"/>
      <c r="F87" s="535"/>
      <c r="G87" s="535"/>
      <c r="H87" s="535"/>
    </row>
    <row r="88" spans="1:8" ht="34.5" customHeight="1">
      <c r="A88" s="527" t="s">
        <v>247</v>
      </c>
      <c r="B88" s="535"/>
      <c r="C88" s="535"/>
      <c r="D88" s="535"/>
      <c r="E88" s="535"/>
      <c r="F88" s="535"/>
      <c r="G88" s="535"/>
      <c r="H88" s="535"/>
    </row>
    <row r="89" spans="1:8" ht="25.5" customHeight="1">
      <c r="A89" s="527" t="s">
        <v>316</v>
      </c>
      <c r="B89" s="523"/>
      <c r="C89" s="523"/>
      <c r="D89" s="523"/>
      <c r="E89" s="523"/>
      <c r="F89" s="523"/>
      <c r="G89" s="523"/>
      <c r="H89" s="523"/>
    </row>
    <row r="90" spans="1:8" ht="34.5" customHeight="1">
      <c r="A90" s="533" t="s">
        <v>234</v>
      </c>
      <c r="B90" s="534"/>
      <c r="C90" s="534"/>
      <c r="D90" s="534"/>
      <c r="E90" s="534"/>
      <c r="F90" s="534"/>
      <c r="G90" s="534"/>
      <c r="H90" s="534"/>
    </row>
    <row r="91" spans="1:8" ht="16.5" customHeight="1">
      <c r="A91" s="527" t="s">
        <v>321</v>
      </c>
      <c r="B91" s="535"/>
      <c r="C91" s="535"/>
      <c r="D91" s="535"/>
      <c r="E91" s="535"/>
      <c r="F91" s="535"/>
      <c r="G91" s="535"/>
      <c r="H91" s="535"/>
    </row>
    <row r="92" spans="1:8" ht="23.25" customHeight="1">
      <c r="A92" s="527" t="s">
        <v>242</v>
      </c>
      <c r="B92" s="535"/>
      <c r="C92" s="535"/>
      <c r="D92" s="535"/>
      <c r="E92" s="535"/>
      <c r="F92" s="535"/>
      <c r="G92" s="535"/>
      <c r="H92" s="535"/>
    </row>
    <row r="93" spans="1:8" ht="22.5" customHeight="1">
      <c r="A93" s="532" t="s">
        <v>297</v>
      </c>
      <c r="B93" s="532"/>
      <c r="C93" s="532"/>
      <c r="D93" s="532"/>
      <c r="E93" s="532"/>
      <c r="F93" s="532"/>
      <c r="G93" s="532"/>
      <c r="H93" s="532"/>
    </row>
    <row r="94" spans="1:8" ht="22.5" customHeight="1">
      <c r="A94" s="532" t="s">
        <v>294</v>
      </c>
      <c r="B94" s="532"/>
      <c r="C94" s="532"/>
      <c r="D94" s="532"/>
      <c r="E94" s="532"/>
      <c r="F94" s="532"/>
      <c r="G94" s="532"/>
      <c r="H94" s="532"/>
    </row>
    <row r="95" spans="1:8" ht="22.5" customHeight="1">
      <c r="A95" s="527" t="s">
        <v>322</v>
      </c>
      <c r="B95" s="527"/>
      <c r="C95" s="527"/>
      <c r="D95" s="527"/>
      <c r="E95" s="527"/>
      <c r="F95" s="527"/>
      <c r="G95" s="527"/>
      <c r="H95" s="527"/>
    </row>
    <row r="96" spans="1:8" ht="15" customHeight="1">
      <c r="A96" s="527" t="s">
        <v>323</v>
      </c>
      <c r="B96" s="527"/>
      <c r="C96" s="527"/>
      <c r="D96" s="527"/>
      <c r="E96" s="527"/>
      <c r="F96" s="527"/>
      <c r="G96" s="527"/>
      <c r="H96" s="527"/>
    </row>
    <row r="97" spans="1:8" ht="69.75" customHeight="1">
      <c r="A97" s="533" t="s">
        <v>324</v>
      </c>
      <c r="B97" s="527"/>
      <c r="C97" s="527"/>
      <c r="D97" s="527"/>
      <c r="E97" s="527"/>
      <c r="F97" s="527"/>
      <c r="G97" s="527"/>
      <c r="H97" s="527"/>
    </row>
    <row r="98" spans="1:8" ht="25.5" customHeight="1">
      <c r="A98" s="531" t="s">
        <v>293</v>
      </c>
      <c r="B98" s="532"/>
      <c r="C98" s="532"/>
      <c r="D98" s="532"/>
      <c r="E98" s="532"/>
      <c r="F98" s="532"/>
      <c r="G98" s="532"/>
      <c r="H98" s="532"/>
    </row>
    <row r="99" spans="1:8" ht="25.5" customHeight="1">
      <c r="A99" s="533" t="s">
        <v>304</v>
      </c>
      <c r="B99" s="523"/>
      <c r="C99" s="523"/>
      <c r="D99" s="523"/>
      <c r="E99" s="523"/>
      <c r="F99" s="523"/>
      <c r="G99" s="523"/>
      <c r="H99" s="523"/>
    </row>
    <row r="100" spans="1:8" ht="27" customHeight="1">
      <c r="A100" s="533" t="s">
        <v>259</v>
      </c>
      <c r="B100" s="527"/>
      <c r="C100" s="527"/>
      <c r="D100" s="527"/>
      <c r="E100" s="527"/>
      <c r="F100" s="527"/>
      <c r="G100" s="527"/>
      <c r="H100" s="527"/>
    </row>
    <row r="101" spans="1:8" ht="36.75" customHeight="1">
      <c r="A101" s="533" t="s">
        <v>260</v>
      </c>
      <c r="B101" s="527"/>
      <c r="C101" s="527"/>
      <c r="D101" s="527"/>
      <c r="E101" s="527"/>
      <c r="F101" s="527"/>
      <c r="G101" s="527"/>
      <c r="H101" s="527"/>
    </row>
    <row r="102" spans="1:8" ht="48.75" customHeight="1">
      <c r="A102" s="533" t="s">
        <v>313</v>
      </c>
      <c r="B102" s="523"/>
      <c r="C102" s="523"/>
      <c r="D102" s="523"/>
      <c r="E102" s="523"/>
      <c r="F102" s="523"/>
      <c r="G102" s="523"/>
      <c r="H102" s="523"/>
    </row>
    <row r="103" spans="1:8" ht="26.25" customHeight="1">
      <c r="A103" s="533" t="s">
        <v>296</v>
      </c>
      <c r="B103" s="523"/>
      <c r="C103" s="523"/>
      <c r="D103" s="523"/>
      <c r="E103" s="523"/>
      <c r="F103" s="523"/>
      <c r="G103" s="523"/>
      <c r="H103" s="523"/>
    </row>
    <row r="104" spans="1:8" ht="25.5" customHeight="1">
      <c r="A104" s="531" t="s">
        <v>244</v>
      </c>
      <c r="B104" s="532"/>
      <c r="C104" s="532"/>
      <c r="D104" s="532"/>
      <c r="E104" s="532"/>
      <c r="F104" s="532"/>
      <c r="G104" s="532"/>
      <c r="H104" s="532"/>
    </row>
    <row r="105" spans="1:8" ht="36" customHeight="1">
      <c r="A105" s="533" t="s">
        <v>307</v>
      </c>
      <c r="B105" s="534"/>
      <c r="C105" s="534"/>
      <c r="D105" s="534"/>
      <c r="E105" s="534"/>
      <c r="F105" s="534"/>
      <c r="G105" s="534"/>
      <c r="H105" s="534"/>
    </row>
    <row r="106" spans="1:8" ht="16.5" customHeight="1">
      <c r="A106" s="529" t="s">
        <v>295</v>
      </c>
      <c r="B106" s="530"/>
      <c r="C106" s="530"/>
      <c r="D106" s="530"/>
      <c r="E106" s="530"/>
      <c r="F106" s="530"/>
      <c r="G106" s="530"/>
      <c r="H106" s="530"/>
    </row>
    <row r="107" spans="1:8" ht="36" customHeight="1">
      <c r="A107" s="529" t="s">
        <v>309</v>
      </c>
      <c r="B107" s="530"/>
      <c r="C107" s="530"/>
      <c r="D107" s="530"/>
      <c r="E107" s="530"/>
      <c r="F107" s="530"/>
      <c r="G107" s="530"/>
      <c r="H107" s="530"/>
    </row>
    <row r="108" spans="1:8" ht="14.25" customHeight="1">
      <c r="A108" s="527" t="s">
        <v>298</v>
      </c>
      <c r="B108" s="527"/>
      <c r="C108" s="527"/>
      <c r="D108" s="527"/>
      <c r="E108" s="527"/>
      <c r="F108" s="527"/>
      <c r="G108" s="527"/>
      <c r="H108" s="527"/>
    </row>
    <row r="109" spans="1:8" ht="15" customHeight="1">
      <c r="A109" s="525" t="s">
        <v>299</v>
      </c>
      <c r="B109" s="528"/>
      <c r="C109" s="528"/>
      <c r="D109" s="528"/>
      <c r="E109" s="528"/>
      <c r="F109" s="528"/>
      <c r="G109" s="528"/>
      <c r="H109" s="528"/>
    </row>
    <row r="110" spans="1:8" ht="15.75" customHeight="1">
      <c r="A110" s="529" t="s">
        <v>300</v>
      </c>
      <c r="B110" s="530"/>
      <c r="C110" s="530"/>
      <c r="D110" s="530"/>
      <c r="E110" s="530"/>
      <c r="F110" s="530"/>
      <c r="G110" s="530"/>
      <c r="H110" s="530"/>
    </row>
    <row r="111" spans="1:8" ht="14.25" customHeight="1">
      <c r="A111" s="525" t="s">
        <v>301</v>
      </c>
      <c r="B111" s="525"/>
      <c r="C111" s="525"/>
      <c r="D111" s="525"/>
      <c r="E111" s="525"/>
      <c r="F111" s="525"/>
      <c r="G111" s="525"/>
      <c r="H111" s="525"/>
    </row>
    <row r="112" spans="1:8" ht="15.75" customHeight="1">
      <c r="A112" s="525" t="s">
        <v>302</v>
      </c>
      <c r="B112" s="525"/>
      <c r="C112" s="525"/>
      <c r="D112" s="525"/>
      <c r="E112" s="525"/>
      <c r="F112" s="525"/>
      <c r="G112" s="525"/>
      <c r="H112" s="525"/>
    </row>
    <row r="113" spans="1:8" ht="14.25" customHeight="1">
      <c r="A113" s="526" t="s">
        <v>308</v>
      </c>
      <c r="B113" s="526"/>
      <c r="C113" s="526"/>
      <c r="D113" s="526"/>
      <c r="E113" s="526"/>
      <c r="F113" s="526"/>
      <c r="G113" s="526"/>
      <c r="H113" s="526"/>
    </row>
    <row r="114" spans="1:8" ht="26.25" customHeight="1">
      <c r="A114" s="521"/>
      <c r="B114" s="523"/>
      <c r="C114" s="523"/>
      <c r="D114" s="523"/>
      <c r="E114" s="523"/>
      <c r="F114" s="523"/>
      <c r="G114" s="523"/>
      <c r="H114" s="523"/>
    </row>
    <row r="115" spans="1:8" ht="24" customHeight="1">
      <c r="A115" s="521"/>
      <c r="B115" s="523"/>
      <c r="C115" s="523"/>
      <c r="D115" s="523"/>
      <c r="E115" s="523"/>
      <c r="F115" s="523"/>
      <c r="G115" s="523"/>
      <c r="H115" s="523"/>
    </row>
    <row r="116" spans="1:8" ht="24" customHeight="1">
      <c r="A116" s="521"/>
      <c r="B116" s="523"/>
      <c r="C116" s="523"/>
      <c r="D116" s="523"/>
      <c r="E116" s="523"/>
      <c r="F116" s="523"/>
      <c r="G116" s="523"/>
      <c r="H116" s="523"/>
    </row>
    <row r="117" spans="1:8" ht="24" customHeight="1">
      <c r="A117" s="522"/>
      <c r="B117" s="524"/>
      <c r="C117" s="524"/>
      <c r="D117" s="524"/>
      <c r="E117" s="524"/>
      <c r="F117" s="524"/>
      <c r="G117" s="524"/>
      <c r="H117" s="524"/>
    </row>
    <row r="118" spans="1:8" ht="45.75" customHeight="1">
      <c r="A118" s="521"/>
      <c r="B118" s="523"/>
      <c r="C118" s="523"/>
      <c r="D118" s="523"/>
      <c r="E118" s="523"/>
      <c r="F118" s="523"/>
      <c r="G118" s="523"/>
      <c r="H118" s="523"/>
    </row>
    <row r="119" spans="1:8" ht="12" customHeight="1">
      <c r="A119" s="521"/>
      <c r="B119" s="522"/>
      <c r="C119" s="522"/>
      <c r="D119" s="522"/>
      <c r="E119" s="522"/>
      <c r="F119" s="522"/>
      <c r="G119" s="522"/>
      <c r="H119" s="522"/>
    </row>
    <row r="120" spans="1:8" ht="58.5" customHeight="1">
      <c r="A120" s="520"/>
      <c r="B120" s="520"/>
      <c r="C120" s="520"/>
      <c r="D120" s="520"/>
      <c r="E120" s="520"/>
      <c r="F120" s="520"/>
      <c r="G120" s="520"/>
      <c r="H120" s="520"/>
    </row>
    <row r="121" spans="1:8" ht="22.5" customHeight="1">
      <c r="A121" s="520"/>
      <c r="B121" s="520"/>
      <c r="C121" s="520"/>
      <c r="D121" s="520"/>
      <c r="E121" s="520"/>
      <c r="F121" s="520"/>
      <c r="G121" s="520"/>
      <c r="H121" s="520"/>
    </row>
    <row r="122" spans="1:8" ht="47.25" customHeight="1">
      <c r="A122" s="521"/>
      <c r="B122" s="522"/>
      <c r="C122" s="522"/>
      <c r="D122" s="522"/>
      <c r="E122" s="522"/>
      <c r="F122" s="522"/>
      <c r="G122" s="522"/>
      <c r="H122" s="522"/>
    </row>
    <row r="123" spans="1:8" ht="39" customHeight="1">
      <c r="A123" s="521"/>
      <c r="B123" s="523"/>
      <c r="C123" s="523"/>
      <c r="D123" s="523"/>
      <c r="E123" s="523"/>
      <c r="F123" s="523"/>
      <c r="G123" s="523"/>
      <c r="H123" s="523"/>
    </row>
    <row r="124" spans="1:8" ht="15.75" customHeight="1">
      <c r="A124" s="516"/>
      <c r="B124" s="512"/>
      <c r="C124" s="512"/>
      <c r="D124" s="512"/>
      <c r="E124" s="512"/>
      <c r="F124" s="512"/>
      <c r="G124" s="512"/>
      <c r="H124" s="517"/>
    </row>
    <row r="125" spans="1:8" ht="27" customHeight="1">
      <c r="A125" s="516"/>
      <c r="B125" s="518"/>
      <c r="C125" s="518"/>
      <c r="D125" s="518"/>
      <c r="E125" s="518"/>
      <c r="F125" s="518"/>
      <c r="G125" s="518"/>
      <c r="H125" s="518"/>
    </row>
    <row r="126" spans="1:8" ht="46.5" customHeight="1">
      <c r="A126" s="516"/>
      <c r="B126" s="519"/>
      <c r="C126" s="519"/>
      <c r="D126" s="519"/>
      <c r="E126" s="519"/>
      <c r="F126" s="519"/>
      <c r="G126" s="519"/>
      <c r="H126" s="519"/>
    </row>
    <row r="127" spans="1:8" ht="33.75" customHeight="1">
      <c r="A127" s="516"/>
      <c r="B127" s="512"/>
      <c r="C127" s="512"/>
      <c r="D127" s="512"/>
      <c r="E127" s="512"/>
      <c r="F127" s="512"/>
      <c r="G127" s="512"/>
      <c r="H127" s="517"/>
    </row>
    <row r="128" spans="1:8" ht="19.5" customHeight="1">
      <c r="A128" s="515"/>
      <c r="B128" s="515"/>
      <c r="C128" s="515"/>
      <c r="D128" s="515"/>
      <c r="E128" s="515"/>
      <c r="F128" s="515"/>
      <c r="G128" s="515"/>
      <c r="H128" s="515"/>
    </row>
    <row r="129" spans="1:7" ht="25.5" customHeight="1">
      <c r="A129" s="511"/>
      <c r="B129" s="512"/>
      <c r="C129" s="512"/>
      <c r="D129" s="512"/>
      <c r="E129" s="512"/>
      <c r="F129" s="512"/>
      <c r="G129" s="512"/>
    </row>
    <row r="130" spans="1:7" ht="12.75" customHeight="1">
      <c r="A130" s="511"/>
      <c r="B130" s="511"/>
      <c r="C130" s="511"/>
      <c r="D130" s="511"/>
      <c r="E130" s="511"/>
      <c r="F130" s="511"/>
      <c r="G130" s="511"/>
    </row>
    <row r="131" spans="1:7" ht="35.25" customHeight="1">
      <c r="A131" s="505"/>
      <c r="B131" s="505"/>
      <c r="C131" s="505"/>
      <c r="D131" s="505"/>
      <c r="E131" s="505"/>
      <c r="F131" s="505"/>
      <c r="G131" s="505"/>
    </row>
    <row r="132" spans="1:7" ht="37.5" customHeight="1">
      <c r="A132" s="513"/>
      <c r="B132" s="514"/>
      <c r="C132" s="514"/>
      <c r="D132" s="514"/>
      <c r="E132" s="514"/>
      <c r="F132" s="514"/>
      <c r="G132" s="514"/>
    </row>
    <row r="133" spans="1:7" ht="35.25" customHeight="1">
      <c r="A133" s="514"/>
      <c r="B133" s="514"/>
      <c r="C133" s="514"/>
      <c r="D133" s="514"/>
      <c r="E133" s="514"/>
      <c r="F133" s="514"/>
      <c r="G133" s="514"/>
    </row>
    <row r="134" spans="1:7" ht="35.25" customHeight="1">
      <c r="A134" s="514"/>
      <c r="B134" s="514"/>
      <c r="C134" s="514"/>
      <c r="D134" s="514"/>
      <c r="E134" s="514"/>
      <c r="F134" s="514"/>
      <c r="G134" s="514"/>
    </row>
    <row r="135" spans="1:7" ht="46.5" customHeight="1">
      <c r="A135" s="514"/>
      <c r="B135" s="514"/>
      <c r="C135" s="514"/>
      <c r="D135" s="514"/>
      <c r="E135" s="514"/>
      <c r="F135" s="514"/>
      <c r="G135" s="514"/>
    </row>
    <row r="136" spans="1:7" ht="13.5" customHeight="1">
      <c r="A136" s="505"/>
      <c r="B136" s="505"/>
      <c r="C136" s="505"/>
      <c r="D136" s="505"/>
      <c r="E136" s="505"/>
      <c r="F136" s="505"/>
      <c r="G136" s="505"/>
    </row>
    <row r="137" spans="1:7" ht="21.75" customHeight="1">
      <c r="A137" s="505"/>
      <c r="B137" s="505"/>
      <c r="C137" s="505"/>
      <c r="D137" s="505"/>
      <c r="E137" s="505"/>
      <c r="F137" s="505"/>
      <c r="G137" s="505"/>
    </row>
    <row r="138" spans="1:7" ht="22.5" customHeight="1">
      <c r="A138" s="505"/>
      <c r="B138" s="505"/>
      <c r="C138" s="505"/>
      <c r="D138" s="505"/>
      <c r="E138" s="505"/>
      <c r="F138" s="505"/>
      <c r="G138" s="505"/>
    </row>
    <row r="139" spans="1:7" ht="15.75" customHeight="1">
      <c r="A139" s="505"/>
      <c r="B139" s="512"/>
      <c r="C139" s="512"/>
      <c r="D139" s="512"/>
      <c r="E139" s="512"/>
      <c r="F139" s="512"/>
      <c r="G139" s="512"/>
    </row>
    <row r="140" spans="1:7" ht="15.75" customHeight="1">
      <c r="A140" s="505"/>
      <c r="B140" s="512"/>
      <c r="C140" s="512"/>
      <c r="D140" s="512"/>
      <c r="E140" s="512"/>
      <c r="F140" s="512"/>
      <c r="G140" s="512"/>
    </row>
    <row r="141" spans="1:7" ht="36" customHeight="1">
      <c r="A141" s="511"/>
      <c r="B141" s="511"/>
      <c r="C141" s="511"/>
      <c r="D141" s="511"/>
      <c r="E141" s="511"/>
      <c r="F141" s="511"/>
      <c r="G141" s="511"/>
    </row>
    <row r="142" spans="1:7" ht="37.5" customHeight="1">
      <c r="A142" s="511"/>
      <c r="B142" s="511"/>
      <c r="C142" s="511"/>
      <c r="D142" s="511"/>
      <c r="E142" s="511"/>
      <c r="F142" s="511"/>
      <c r="G142" s="511"/>
    </row>
    <row r="143" spans="1:7" ht="25.5" customHeight="1">
      <c r="A143" s="511"/>
      <c r="B143" s="511"/>
      <c r="C143" s="511"/>
      <c r="D143" s="511"/>
      <c r="E143" s="511"/>
      <c r="F143" s="511"/>
      <c r="G143" s="511"/>
    </row>
    <row r="144" spans="1:7" ht="35.25" customHeight="1">
      <c r="A144" s="511"/>
      <c r="B144" s="511"/>
      <c r="C144" s="511"/>
      <c r="D144" s="511"/>
      <c r="E144" s="511"/>
      <c r="F144" s="511"/>
      <c r="G144" s="511"/>
    </row>
    <row r="145" spans="1:7" ht="23.25" customHeight="1">
      <c r="A145" s="505"/>
      <c r="B145" s="505"/>
      <c r="C145" s="505"/>
      <c r="D145" s="505"/>
      <c r="E145" s="505"/>
      <c r="F145" s="505"/>
      <c r="G145" s="505"/>
    </row>
    <row r="146" spans="1:7" ht="36.75" customHeight="1">
      <c r="A146" s="511"/>
      <c r="B146" s="511"/>
      <c r="C146" s="511"/>
      <c r="D146" s="511"/>
      <c r="E146" s="511"/>
      <c r="F146" s="511"/>
      <c r="G146" s="511"/>
    </row>
    <row r="147" spans="1:7" ht="24.75" customHeight="1">
      <c r="A147" s="511"/>
      <c r="B147" s="512"/>
      <c r="C147" s="512"/>
      <c r="D147" s="512"/>
      <c r="E147" s="512"/>
      <c r="F147" s="512"/>
      <c r="G147" s="512"/>
    </row>
    <row r="148" spans="1:7" ht="36" customHeight="1">
      <c r="A148" s="511"/>
      <c r="B148" s="511"/>
      <c r="C148" s="511"/>
      <c r="D148" s="511"/>
      <c r="E148" s="511"/>
      <c r="F148" s="511"/>
      <c r="G148" s="511"/>
    </row>
    <row r="149" spans="1:7" ht="13.5" customHeight="1">
      <c r="A149" s="511"/>
      <c r="B149" s="511"/>
      <c r="C149" s="511"/>
      <c r="D149" s="511"/>
      <c r="E149" s="511"/>
      <c r="F149" s="511"/>
      <c r="G149" s="511"/>
    </row>
    <row r="150" spans="1:7" ht="13.5" customHeight="1">
      <c r="A150" s="505"/>
      <c r="B150" s="505"/>
      <c r="C150" s="505"/>
      <c r="D150" s="505"/>
      <c r="E150" s="505"/>
      <c r="F150" s="505"/>
      <c r="G150" s="505"/>
    </row>
    <row r="151" spans="1:7" ht="13.5" customHeight="1">
      <c r="A151" s="505"/>
      <c r="B151" s="505"/>
      <c r="C151" s="505"/>
      <c r="D151" s="505"/>
      <c r="E151" s="505"/>
      <c r="F151" s="505"/>
      <c r="G151" s="505"/>
    </row>
    <row r="152" spans="1:7" ht="13.5" customHeight="1">
      <c r="A152" s="509"/>
      <c r="B152" s="509"/>
      <c r="C152" s="509"/>
      <c r="D152" s="509"/>
      <c r="E152" s="509"/>
      <c r="F152" s="509"/>
      <c r="G152" s="509"/>
    </row>
    <row r="153" spans="1:7" ht="13.5" customHeight="1">
      <c r="A153" s="505"/>
      <c r="B153" s="505"/>
      <c r="C153" s="505"/>
      <c r="D153" s="505"/>
      <c r="E153" s="505"/>
      <c r="F153" s="505"/>
      <c r="G153" s="505"/>
    </row>
    <row r="154" spans="1:7" ht="13.5" customHeight="1">
      <c r="A154" s="505"/>
      <c r="B154" s="505"/>
      <c r="C154" s="505"/>
      <c r="D154" s="505"/>
      <c r="E154" s="505"/>
      <c r="F154" s="505"/>
      <c r="G154" s="505"/>
    </row>
    <row r="155" spans="1:7" ht="13.5" customHeight="1">
      <c r="A155" s="509"/>
      <c r="B155" s="509"/>
      <c r="C155" s="509"/>
      <c r="D155" s="509"/>
      <c r="E155" s="509"/>
      <c r="F155" s="509"/>
      <c r="G155" s="509"/>
    </row>
    <row r="156" spans="1:7" ht="13.5" customHeight="1">
      <c r="A156" s="505"/>
      <c r="B156" s="505"/>
      <c r="C156" s="505"/>
      <c r="D156" s="505"/>
      <c r="E156" s="505"/>
      <c r="F156" s="505"/>
      <c r="G156" s="505"/>
    </row>
    <row r="157" spans="1:7" ht="13.5" customHeight="1">
      <c r="A157" s="505"/>
      <c r="B157" s="505"/>
      <c r="C157" s="505"/>
      <c r="D157" s="505"/>
      <c r="E157" s="505"/>
      <c r="F157" s="505"/>
      <c r="G157" s="505"/>
    </row>
    <row r="158" spans="1:7" ht="13.5" customHeight="1">
      <c r="A158" s="510"/>
      <c r="B158" s="510"/>
      <c r="C158" s="510"/>
      <c r="D158" s="510"/>
      <c r="E158" s="510"/>
      <c r="F158" s="510"/>
      <c r="G158" s="510"/>
    </row>
    <row r="159" spans="1:7" ht="13.5" customHeight="1">
      <c r="A159" s="509"/>
      <c r="B159" s="509"/>
      <c r="C159" s="509"/>
      <c r="D159" s="509"/>
      <c r="E159" s="509"/>
      <c r="F159" s="509"/>
      <c r="G159" s="509"/>
    </row>
    <row r="160" spans="1:7" ht="13.5" customHeight="1">
      <c r="A160" s="505"/>
      <c r="B160" s="505"/>
      <c r="C160" s="505"/>
      <c r="D160" s="505"/>
      <c r="E160" s="505"/>
      <c r="F160" s="505"/>
      <c r="G160" s="505"/>
    </row>
    <row r="161" spans="1:7" ht="13.5" customHeight="1">
      <c r="A161" s="505"/>
      <c r="B161" s="505"/>
      <c r="C161" s="505"/>
      <c r="D161" s="505"/>
      <c r="E161" s="505"/>
      <c r="F161" s="505"/>
      <c r="G161" s="505"/>
    </row>
    <row r="162" spans="1:7" ht="13.5" customHeight="1">
      <c r="A162" s="509"/>
      <c r="B162" s="509"/>
      <c r="C162" s="509"/>
      <c r="D162" s="509"/>
      <c r="E162" s="509"/>
      <c r="F162" s="509"/>
      <c r="G162" s="509"/>
    </row>
    <row r="163" spans="1:7" ht="13.5" customHeight="1">
      <c r="A163" s="505"/>
      <c r="B163" s="505"/>
      <c r="C163" s="505"/>
      <c r="D163" s="505"/>
      <c r="E163" s="505"/>
      <c r="F163" s="505"/>
      <c r="G163" s="505"/>
    </row>
    <row r="164" spans="1:7" ht="13.5" customHeight="1">
      <c r="A164" s="505"/>
      <c r="B164" s="505"/>
      <c r="C164" s="505"/>
      <c r="D164" s="505"/>
      <c r="E164" s="505"/>
      <c r="F164" s="505"/>
      <c r="G164" s="505"/>
    </row>
    <row r="165" spans="1:7" ht="13.5" customHeight="1">
      <c r="A165" s="505"/>
      <c r="B165" s="505"/>
      <c r="C165" s="505"/>
      <c r="D165" s="505"/>
      <c r="E165" s="505"/>
      <c r="F165" s="505"/>
      <c r="G165" s="505"/>
    </row>
    <row r="166" spans="1:7" ht="13.5" customHeight="1">
      <c r="A166" s="505"/>
      <c r="B166" s="505"/>
      <c r="C166" s="505"/>
      <c r="D166" s="505"/>
      <c r="E166" s="505"/>
      <c r="F166" s="505"/>
      <c r="G166" s="505"/>
    </row>
    <row r="167" spans="1:7" ht="15" customHeight="1">
      <c r="A167" s="509"/>
      <c r="B167" s="509"/>
      <c r="C167" s="509"/>
      <c r="D167" s="509"/>
      <c r="E167" s="509"/>
      <c r="F167" s="509"/>
      <c r="G167" s="509"/>
    </row>
    <row r="168" spans="1:7" ht="24" customHeight="1">
      <c r="A168" s="505"/>
      <c r="B168" s="505"/>
      <c r="C168" s="505"/>
      <c r="D168" s="505"/>
      <c r="E168" s="505"/>
      <c r="F168" s="505"/>
      <c r="G168" s="505"/>
    </row>
    <row r="169" spans="1:7" ht="14.25" customHeight="1">
      <c r="A169" s="509"/>
      <c r="B169" s="509"/>
      <c r="C169" s="509"/>
      <c r="D169" s="509"/>
      <c r="E169" s="509"/>
      <c r="F169" s="509"/>
      <c r="G169" s="509"/>
    </row>
    <row r="170" spans="1:7" ht="14.25" customHeight="1">
      <c r="A170" s="509"/>
      <c r="B170" s="505"/>
      <c r="C170" s="505"/>
      <c r="D170" s="505"/>
      <c r="E170" s="505"/>
      <c r="F170" s="505"/>
      <c r="G170" s="505"/>
    </row>
    <row r="171" spans="1:7" ht="15" customHeight="1">
      <c r="A171" s="505"/>
      <c r="B171" s="505"/>
      <c r="C171" s="505"/>
      <c r="D171" s="505"/>
      <c r="E171" s="505"/>
      <c r="F171" s="505"/>
      <c r="G171" s="505"/>
    </row>
    <row r="172" spans="1:7" ht="12.75" customHeight="1">
      <c r="A172" s="505"/>
      <c r="B172" s="505"/>
      <c r="C172" s="505"/>
      <c r="D172" s="505"/>
      <c r="E172" s="505"/>
      <c r="F172" s="505"/>
      <c r="G172" s="505"/>
    </row>
    <row r="173" spans="1:7" ht="12.75" customHeight="1">
      <c r="A173" s="505"/>
      <c r="B173" s="505"/>
      <c r="C173" s="505"/>
      <c r="D173" s="505"/>
      <c r="E173" s="505"/>
      <c r="F173" s="505"/>
      <c r="G173" s="505"/>
    </row>
    <row r="174" spans="1:7" ht="13.5" customHeight="1">
      <c r="A174" s="505"/>
      <c r="B174" s="505"/>
      <c r="C174" s="505"/>
      <c r="D174" s="505"/>
      <c r="E174" s="505"/>
      <c r="F174" s="505"/>
      <c r="G174" s="505"/>
    </row>
    <row r="175" spans="1:7" ht="12.75" customHeight="1">
      <c r="A175" s="505"/>
      <c r="B175" s="505"/>
      <c r="C175" s="505"/>
      <c r="D175" s="505"/>
      <c r="E175" s="505"/>
      <c r="F175" s="505"/>
      <c r="G175" s="505"/>
    </row>
    <row r="176" spans="1:7" ht="13.5" customHeight="1">
      <c r="A176" s="505"/>
      <c r="B176" s="505"/>
      <c r="C176" s="505"/>
      <c r="D176" s="505"/>
      <c r="E176" s="505"/>
      <c r="F176" s="505"/>
      <c r="G176" s="505"/>
    </row>
    <row r="177" spans="1:7" ht="12.75" customHeight="1">
      <c r="A177" s="505"/>
      <c r="B177" s="505"/>
      <c r="C177" s="505"/>
      <c r="D177" s="505"/>
      <c r="E177" s="505"/>
      <c r="F177" s="505"/>
      <c r="G177" s="505"/>
    </row>
    <row r="178" spans="1:7" ht="15" customHeight="1">
      <c r="A178" s="505"/>
      <c r="B178" s="505"/>
      <c r="C178" s="505"/>
      <c r="D178" s="505"/>
      <c r="E178" s="505"/>
      <c r="F178" s="505"/>
      <c r="G178" s="505"/>
    </row>
    <row r="179" spans="1:7" ht="24" customHeight="1">
      <c r="A179" s="505"/>
      <c r="B179" s="505"/>
      <c r="C179" s="505"/>
      <c r="D179" s="505"/>
      <c r="E179" s="505"/>
      <c r="F179" s="505"/>
      <c r="G179" s="505"/>
    </row>
    <row r="180" spans="1:7" ht="24" customHeight="1">
      <c r="A180" s="505"/>
      <c r="B180" s="505"/>
      <c r="C180" s="505"/>
      <c r="D180" s="505"/>
      <c r="E180" s="505"/>
      <c r="F180" s="505"/>
      <c r="G180" s="505"/>
    </row>
    <row r="181" spans="1:7" ht="14.25" customHeight="1">
      <c r="A181" s="505"/>
      <c r="B181" s="505"/>
      <c r="C181" s="505"/>
      <c r="D181" s="505"/>
      <c r="E181" s="505"/>
      <c r="F181" s="505"/>
      <c r="G181" s="505"/>
    </row>
    <row r="182" spans="1:7" ht="15" customHeight="1">
      <c r="A182" s="505"/>
      <c r="B182" s="505"/>
      <c r="C182" s="505"/>
      <c r="D182" s="505"/>
      <c r="E182" s="505"/>
      <c r="F182" s="505"/>
      <c r="G182" s="505"/>
    </row>
    <row r="183" spans="1:7" ht="24" customHeight="1">
      <c r="A183" s="505"/>
      <c r="B183" s="505"/>
      <c r="C183" s="505"/>
      <c r="D183" s="505"/>
      <c r="E183" s="505"/>
      <c r="F183" s="505"/>
      <c r="G183" s="505"/>
    </row>
    <row r="184" spans="1:7" ht="13.5" customHeight="1">
      <c r="A184" s="505"/>
      <c r="B184" s="505"/>
      <c r="C184" s="505"/>
      <c r="D184" s="505"/>
      <c r="E184" s="505"/>
      <c r="F184" s="505"/>
      <c r="G184" s="505"/>
    </row>
    <row r="185" spans="1:7" ht="13.5" customHeight="1">
      <c r="A185" s="505"/>
      <c r="B185" s="505"/>
      <c r="C185" s="505"/>
      <c r="D185" s="505"/>
      <c r="E185" s="505"/>
      <c r="F185" s="505"/>
      <c r="G185" s="505"/>
    </row>
    <row r="186" spans="1:7" ht="13.5" customHeight="1">
      <c r="A186" s="505"/>
      <c r="B186" s="505"/>
      <c r="C186" s="505"/>
      <c r="D186" s="505"/>
      <c r="E186" s="505"/>
      <c r="F186" s="505"/>
      <c r="G186" s="505"/>
    </row>
    <row r="187" spans="1:7" ht="13.5" customHeight="1">
      <c r="A187" s="505"/>
      <c r="B187" s="505"/>
      <c r="C187" s="505"/>
      <c r="D187" s="505"/>
      <c r="E187" s="505"/>
      <c r="F187" s="505"/>
      <c r="G187" s="505"/>
    </row>
    <row r="188" spans="1:7" ht="13.5" customHeight="1">
      <c r="A188" s="505"/>
      <c r="B188" s="505"/>
      <c r="C188" s="505"/>
      <c r="D188" s="505"/>
      <c r="E188" s="505"/>
      <c r="F188" s="505"/>
      <c r="G188" s="505"/>
    </row>
    <row r="189" spans="1:7" ht="13.5" customHeight="1">
      <c r="A189" s="505"/>
      <c r="B189" s="505"/>
      <c r="C189" s="505"/>
      <c r="D189" s="505"/>
      <c r="E189" s="505"/>
      <c r="F189" s="505"/>
      <c r="G189" s="505"/>
    </row>
    <row r="190" spans="1:7" ht="36" customHeight="1">
      <c r="A190" s="505"/>
      <c r="B190" s="505"/>
      <c r="C190" s="505"/>
      <c r="D190" s="505"/>
      <c r="E190" s="505"/>
      <c r="F190" s="505"/>
      <c r="G190" s="505"/>
    </row>
    <row r="191" spans="1:7" ht="45.75" customHeight="1">
      <c r="A191" s="505"/>
      <c r="B191" s="505"/>
      <c r="C191" s="505"/>
      <c r="D191" s="505"/>
      <c r="E191" s="505"/>
      <c r="F191" s="505"/>
      <c r="G191" s="505"/>
    </row>
    <row r="192" spans="1:7" ht="44.25" customHeight="1">
      <c r="A192" s="506"/>
      <c r="B192" s="505"/>
      <c r="C192" s="505"/>
      <c r="D192" s="505"/>
      <c r="E192" s="505"/>
      <c r="F192" s="505"/>
      <c r="G192" s="505"/>
    </row>
    <row r="193" spans="1:7" ht="24" customHeight="1">
      <c r="A193" s="506"/>
      <c r="B193" s="505"/>
      <c r="C193" s="505"/>
      <c r="D193" s="505"/>
      <c r="E193" s="505"/>
      <c r="F193" s="505"/>
      <c r="G193" s="505"/>
    </row>
    <row r="194" spans="1:7" ht="28.5" customHeight="1">
      <c r="A194" s="506"/>
      <c r="B194" s="505"/>
      <c r="C194" s="505"/>
      <c r="D194" s="505"/>
      <c r="E194" s="505"/>
      <c r="F194" s="505"/>
      <c r="G194" s="505"/>
    </row>
    <row r="195" spans="1:7" ht="55.5" customHeight="1">
      <c r="A195" s="506"/>
      <c r="B195" s="505"/>
      <c r="C195" s="505"/>
      <c r="D195" s="505"/>
      <c r="E195" s="505"/>
      <c r="F195" s="505"/>
      <c r="G195" s="505"/>
    </row>
    <row r="196" spans="1:7" ht="13.5" customHeight="1">
      <c r="A196" s="505"/>
      <c r="B196" s="506"/>
      <c r="C196" s="506"/>
      <c r="D196" s="506"/>
      <c r="E196" s="506"/>
      <c r="F196" s="506"/>
      <c r="G196" s="506"/>
    </row>
    <row r="197" spans="1:7" ht="12.75" customHeight="1">
      <c r="A197" s="508"/>
      <c r="B197" s="508"/>
      <c r="C197" s="508"/>
      <c r="D197" s="508"/>
      <c r="E197" s="508"/>
      <c r="F197" s="508"/>
      <c r="G197" s="508"/>
    </row>
    <row r="198" spans="1:7" ht="12" customHeight="1">
      <c r="A198" s="508"/>
      <c r="B198" s="508"/>
      <c r="C198" s="508"/>
      <c r="D198" s="508"/>
      <c r="E198" s="508"/>
      <c r="F198" s="508"/>
      <c r="G198" s="508"/>
    </row>
    <row r="199" spans="1:7" ht="13.5" customHeight="1">
      <c r="A199" s="508"/>
      <c r="B199" s="508"/>
      <c r="C199" s="508"/>
      <c r="D199" s="508"/>
      <c r="E199" s="508"/>
      <c r="F199" s="508"/>
      <c r="G199" s="508"/>
    </row>
    <row r="200" spans="1:7" ht="33.75" customHeight="1">
      <c r="A200" s="507"/>
      <c r="B200" s="508"/>
      <c r="C200" s="508"/>
      <c r="D200" s="508"/>
      <c r="E200" s="508"/>
      <c r="F200" s="508"/>
      <c r="G200" s="508"/>
    </row>
    <row r="201" spans="1:7" ht="24.75" customHeight="1">
      <c r="A201" s="505"/>
      <c r="B201" s="505"/>
      <c r="C201" s="505"/>
      <c r="D201" s="505"/>
      <c r="E201" s="505"/>
      <c r="F201" s="505"/>
      <c r="G201" s="505"/>
    </row>
    <row r="202" spans="1:7" ht="33.75" customHeight="1">
      <c r="A202" s="507"/>
      <c r="B202" s="508"/>
      <c r="C202" s="508"/>
      <c r="D202" s="508"/>
      <c r="E202" s="508"/>
      <c r="F202" s="508"/>
      <c r="G202" s="508"/>
    </row>
    <row r="203" spans="1:7" ht="11.25">
      <c r="A203" s="508"/>
      <c r="B203" s="508"/>
      <c r="C203" s="508"/>
      <c r="D203" s="508"/>
      <c r="E203" s="508"/>
      <c r="F203" s="508"/>
      <c r="G203" s="508"/>
    </row>
  </sheetData>
  <mergeCells count="131">
    <mergeCell ref="A98:H98"/>
    <mergeCell ref="A102:H102"/>
    <mergeCell ref="A103:H103"/>
    <mergeCell ref="A99:H99"/>
    <mergeCell ref="A100:H100"/>
    <mergeCell ref="A101:H101"/>
    <mergeCell ref="A87:H87"/>
    <mergeCell ref="A85:H85"/>
    <mergeCell ref="A97:H97"/>
    <mergeCell ref="A94:H94"/>
    <mergeCell ref="A89:H89"/>
    <mergeCell ref="A95:H95"/>
    <mergeCell ref="A96:H96"/>
    <mergeCell ref="A155:G155"/>
    <mergeCell ref="A156:G156"/>
    <mergeCell ref="A157:G157"/>
    <mergeCell ref="A158:G158"/>
    <mergeCell ref="A168:G168"/>
    <mergeCell ref="A165:G165"/>
    <mergeCell ref="A166:G166"/>
    <mergeCell ref="A159:G159"/>
    <mergeCell ref="A160:G160"/>
    <mergeCell ref="A161:G161"/>
    <mergeCell ref="A162:G162"/>
    <mergeCell ref="A163:G163"/>
    <mergeCell ref="A167:G167"/>
    <mergeCell ref="A164:G164"/>
    <mergeCell ref="A169:G169"/>
    <mergeCell ref="A170:G170"/>
    <mergeCell ref="A177:G177"/>
    <mergeCell ref="A171:G171"/>
    <mergeCell ref="A172:G172"/>
    <mergeCell ref="A173:G173"/>
    <mergeCell ref="A174:G174"/>
    <mergeCell ref="A175:G175"/>
    <mergeCell ref="A176:G176"/>
    <mergeCell ref="A153:G153"/>
    <mergeCell ref="A154:G154"/>
    <mergeCell ref="A147:G147"/>
    <mergeCell ref="A148:G148"/>
    <mergeCell ref="A149:G149"/>
    <mergeCell ref="A150:G150"/>
    <mergeCell ref="A151:G151"/>
    <mergeCell ref="A152:G152"/>
    <mergeCell ref="A143:G143"/>
    <mergeCell ref="A144:G144"/>
    <mergeCell ref="A145:G145"/>
    <mergeCell ref="A146:G146"/>
    <mergeCell ref="A139:G139"/>
    <mergeCell ref="A140:G140"/>
    <mergeCell ref="A141:G141"/>
    <mergeCell ref="A142:G142"/>
    <mergeCell ref="A122:H122"/>
    <mergeCell ref="A123:H123"/>
    <mergeCell ref="A129:G129"/>
    <mergeCell ref="A130:G130"/>
    <mergeCell ref="A124:H124"/>
    <mergeCell ref="A125:H125"/>
    <mergeCell ref="A126:H126"/>
    <mergeCell ref="A127:H127"/>
    <mergeCell ref="A128:H128"/>
    <mergeCell ref="A114:H114"/>
    <mergeCell ref="A115:H115"/>
    <mergeCell ref="A120:H120"/>
    <mergeCell ref="A121:H121"/>
    <mergeCell ref="A116:H116"/>
    <mergeCell ref="A117:H117"/>
    <mergeCell ref="A118:H118"/>
    <mergeCell ref="A119:H119"/>
    <mergeCell ref="A110:H110"/>
    <mergeCell ref="A111:H111"/>
    <mergeCell ref="A112:H112"/>
    <mergeCell ref="A113:H113"/>
    <mergeCell ref="A109:H109"/>
    <mergeCell ref="A105:H105"/>
    <mergeCell ref="A106:H106"/>
    <mergeCell ref="A107:H107"/>
    <mergeCell ref="A80:H80"/>
    <mergeCell ref="A90:H90"/>
    <mergeCell ref="A91:H91"/>
    <mergeCell ref="A108:H108"/>
    <mergeCell ref="A104:H104"/>
    <mergeCell ref="A92:H92"/>
    <mergeCell ref="A93:H93"/>
    <mergeCell ref="A88:H88"/>
    <mergeCell ref="A86:H86"/>
    <mergeCell ref="A84:H84"/>
    <mergeCell ref="A83:H83"/>
    <mergeCell ref="A81:H81"/>
    <mergeCell ref="A82:H82"/>
    <mergeCell ref="E1:H1"/>
    <mergeCell ref="E2:H2"/>
    <mergeCell ref="E3:H3"/>
    <mergeCell ref="E4:H4"/>
    <mergeCell ref="A6:H6"/>
    <mergeCell ref="G7:H7"/>
    <mergeCell ref="E7:F7"/>
    <mergeCell ref="A178:G178"/>
    <mergeCell ref="A179:G179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89:G189"/>
    <mergeCell ref="A180:G180"/>
    <mergeCell ref="A181:G181"/>
    <mergeCell ref="A182:G182"/>
    <mergeCell ref="A183:G183"/>
    <mergeCell ref="A184:G184"/>
    <mergeCell ref="A185:G185"/>
    <mergeCell ref="A186:G186"/>
    <mergeCell ref="A187:G187"/>
    <mergeCell ref="A188:G188"/>
    <mergeCell ref="A194:G194"/>
    <mergeCell ref="A195:G195"/>
    <mergeCell ref="A203:G203"/>
    <mergeCell ref="A196:G196"/>
    <mergeCell ref="A197:G197"/>
    <mergeCell ref="A198:G198"/>
    <mergeCell ref="A199:G199"/>
    <mergeCell ref="A200:G200"/>
    <mergeCell ref="A201:G201"/>
    <mergeCell ref="A202:G202"/>
    <mergeCell ref="A192:G192"/>
    <mergeCell ref="A193:G193"/>
    <mergeCell ref="A190:G190"/>
    <mergeCell ref="A191:G19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"/>
  <sheetViews>
    <sheetView workbookViewId="0" topLeftCell="A72">
      <selection activeCell="D100" sqref="D100"/>
    </sheetView>
  </sheetViews>
  <sheetFormatPr defaultColWidth="9.00390625" defaultRowHeight="21" customHeight="1"/>
  <cols>
    <col min="1" max="1" width="3.625" style="129" customWidth="1"/>
    <col min="2" max="2" width="3.625" style="71" customWidth="1"/>
    <col min="3" max="3" width="5.125" style="71" customWidth="1"/>
    <col min="4" max="4" width="42.75390625" style="90" customWidth="1"/>
    <col min="5" max="5" width="12.75390625" style="384" customWidth="1"/>
    <col min="6" max="6" width="8.875" style="71" customWidth="1"/>
    <col min="7" max="7" width="9.875" style="130" customWidth="1"/>
    <col min="8" max="8" width="7.75390625" style="71" customWidth="1"/>
    <col min="9" max="9" width="9.125" style="71" customWidth="1"/>
    <col min="10" max="10" width="9.25390625" style="71" customWidth="1"/>
    <col min="11" max="11" width="8.375" style="91" customWidth="1"/>
    <col min="12" max="12" width="8.125" style="71" customWidth="1"/>
    <col min="13" max="13" width="8.125" style="92" customWidth="1"/>
    <col min="14" max="14" width="9.00390625" style="71" customWidth="1"/>
    <col min="15" max="16384" width="9.125" style="71" customWidth="1"/>
  </cols>
  <sheetData>
    <row r="1" spans="1:13" ht="13.5" customHeight="1">
      <c r="A1" s="118"/>
      <c r="B1" s="66"/>
      <c r="C1" s="67"/>
      <c r="D1" s="68"/>
      <c r="E1" s="66"/>
      <c r="F1" s="67"/>
      <c r="G1" s="119"/>
      <c r="H1" s="70"/>
      <c r="I1" s="69"/>
      <c r="J1" s="253" t="s">
        <v>44</v>
      </c>
      <c r="K1" s="253"/>
      <c r="L1" s="253"/>
      <c r="M1" s="253"/>
    </row>
    <row r="2" spans="1:13" ht="9" customHeight="1">
      <c r="A2" s="118"/>
      <c r="B2" s="66"/>
      <c r="C2" s="67"/>
      <c r="D2" s="68"/>
      <c r="E2" s="72"/>
      <c r="F2" s="72"/>
      <c r="G2" s="72"/>
      <c r="H2" s="72"/>
      <c r="I2" s="72"/>
      <c r="J2" s="254" t="s">
        <v>327</v>
      </c>
      <c r="K2" s="254"/>
      <c r="L2" s="254"/>
      <c r="M2" s="254"/>
    </row>
    <row r="3" spans="1:13" ht="10.5" customHeight="1">
      <c r="A3" s="118"/>
      <c r="B3" s="66"/>
      <c r="C3" s="67"/>
      <c r="D3" s="68"/>
      <c r="E3" s="72"/>
      <c r="F3" s="72"/>
      <c r="G3" s="72"/>
      <c r="H3" s="72"/>
      <c r="I3" s="72"/>
      <c r="J3" s="70" t="s">
        <v>0</v>
      </c>
      <c r="K3" s="70"/>
      <c r="L3" s="70"/>
      <c r="M3" s="70"/>
    </row>
    <row r="4" spans="1:13" ht="9.75" customHeight="1">
      <c r="A4" s="118"/>
      <c r="B4" s="66"/>
      <c r="C4" s="67"/>
      <c r="D4" s="68"/>
      <c r="E4" s="72"/>
      <c r="F4" s="72"/>
      <c r="G4" s="72"/>
      <c r="H4" s="72"/>
      <c r="I4" s="72"/>
      <c r="J4" s="70" t="s">
        <v>326</v>
      </c>
      <c r="K4" s="70"/>
      <c r="L4" s="70"/>
      <c r="M4" s="70"/>
    </row>
    <row r="5" spans="1:13" ht="21" customHeight="1">
      <c r="A5" s="118"/>
      <c r="B5" s="66"/>
      <c r="C5" s="67"/>
      <c r="D5" s="68"/>
      <c r="E5" s="72"/>
      <c r="F5" s="72"/>
      <c r="G5" s="119"/>
      <c r="H5" s="72"/>
      <c r="I5" s="69"/>
      <c r="J5" s="73"/>
      <c r="K5" s="70"/>
      <c r="L5" s="73"/>
      <c r="M5" s="73"/>
    </row>
    <row r="6" spans="1:13" ht="21" customHeight="1" thickBot="1">
      <c r="A6" s="547" t="s">
        <v>33</v>
      </c>
      <c r="B6" s="547"/>
      <c r="C6" s="547"/>
      <c r="D6" s="547"/>
      <c r="E6" s="547"/>
      <c r="F6" s="547"/>
      <c r="G6" s="547"/>
      <c r="H6" s="547"/>
      <c r="I6" s="548"/>
      <c r="J6" s="548"/>
      <c r="K6" s="548"/>
      <c r="L6" s="548"/>
      <c r="M6" s="252"/>
    </row>
    <row r="7" spans="1:14" ht="21" customHeight="1" thickTop="1">
      <c r="A7" s="549" t="s">
        <v>78</v>
      </c>
      <c r="B7" s="552" t="s">
        <v>2</v>
      </c>
      <c r="C7" s="552" t="s">
        <v>3</v>
      </c>
      <c r="D7" s="552" t="s">
        <v>14</v>
      </c>
      <c r="E7" s="552" t="s">
        <v>15</v>
      </c>
      <c r="F7" s="552" t="s">
        <v>16</v>
      </c>
      <c r="G7" s="555" t="s">
        <v>63</v>
      </c>
      <c r="H7" s="558" t="s">
        <v>17</v>
      </c>
      <c r="I7" s="574" t="s">
        <v>18</v>
      </c>
      <c r="J7" s="575"/>
      <c r="K7" s="575"/>
      <c r="L7" s="575"/>
      <c r="M7" s="575"/>
      <c r="N7" s="576"/>
    </row>
    <row r="8" spans="1:14" ht="21" customHeight="1">
      <c r="A8" s="550"/>
      <c r="B8" s="553"/>
      <c r="C8" s="553"/>
      <c r="D8" s="553"/>
      <c r="E8" s="553"/>
      <c r="F8" s="553"/>
      <c r="G8" s="556"/>
      <c r="H8" s="559"/>
      <c r="I8" s="577"/>
      <c r="J8" s="578"/>
      <c r="K8" s="578"/>
      <c r="L8" s="578"/>
      <c r="M8" s="578"/>
      <c r="N8" s="579"/>
    </row>
    <row r="9" spans="1:15" ht="21" customHeight="1">
      <c r="A9" s="550"/>
      <c r="B9" s="553"/>
      <c r="C9" s="553"/>
      <c r="D9" s="553"/>
      <c r="E9" s="553"/>
      <c r="F9" s="553"/>
      <c r="G9" s="556"/>
      <c r="H9" s="559"/>
      <c r="I9" s="563">
        <v>2005</v>
      </c>
      <c r="J9" s="564"/>
      <c r="K9" s="564"/>
      <c r="L9" s="565"/>
      <c r="M9" s="566">
        <v>2006</v>
      </c>
      <c r="N9" s="562" t="s">
        <v>263</v>
      </c>
      <c r="O9" s="573"/>
    </row>
    <row r="10" spans="1:15" ht="21" customHeight="1">
      <c r="A10" s="550"/>
      <c r="B10" s="553"/>
      <c r="C10" s="553"/>
      <c r="D10" s="553"/>
      <c r="E10" s="553"/>
      <c r="F10" s="553"/>
      <c r="G10" s="556"/>
      <c r="H10" s="559"/>
      <c r="I10" s="569" t="s">
        <v>58</v>
      </c>
      <c r="J10" s="571" t="s">
        <v>59</v>
      </c>
      <c r="K10" s="571" t="s">
        <v>84</v>
      </c>
      <c r="L10" s="571" t="s">
        <v>60</v>
      </c>
      <c r="M10" s="567"/>
      <c r="N10" s="562"/>
      <c r="O10" s="573"/>
    </row>
    <row r="11" spans="1:15" ht="10.5" customHeight="1">
      <c r="A11" s="551"/>
      <c r="B11" s="554"/>
      <c r="C11" s="554"/>
      <c r="D11" s="554"/>
      <c r="E11" s="554"/>
      <c r="F11" s="554"/>
      <c r="G11" s="557"/>
      <c r="H11" s="560"/>
      <c r="I11" s="570"/>
      <c r="J11" s="572"/>
      <c r="K11" s="572"/>
      <c r="L11" s="572"/>
      <c r="M11" s="568"/>
      <c r="N11" s="562"/>
      <c r="O11" s="573"/>
    </row>
    <row r="12" spans="1:14" ht="21" customHeight="1" thickBot="1">
      <c r="A12" s="99"/>
      <c r="B12" s="330" t="s">
        <v>202</v>
      </c>
      <c r="C12" s="331" t="s">
        <v>203</v>
      </c>
      <c r="D12" s="183" t="s">
        <v>88</v>
      </c>
      <c r="E12" s="100" t="s">
        <v>47</v>
      </c>
      <c r="F12" s="182">
        <v>2005</v>
      </c>
      <c r="G12" s="184">
        <f aca="true" t="shared" si="0" ref="G12:G17">SUM(H12+I12+M12)</f>
        <v>237000</v>
      </c>
      <c r="H12" s="185">
        <v>187000</v>
      </c>
      <c r="I12" s="186">
        <f>SUM(J12:L12)</f>
        <v>50000</v>
      </c>
      <c r="J12" s="185">
        <v>50000</v>
      </c>
      <c r="K12" s="187"/>
      <c r="L12" s="187"/>
      <c r="M12" s="386"/>
      <c r="N12" s="421"/>
    </row>
    <row r="13" spans="1:14" ht="21" customHeight="1" thickBot="1">
      <c r="A13" s="53">
        <v>1</v>
      </c>
      <c r="B13" s="127"/>
      <c r="C13" s="54"/>
      <c r="D13" s="77" t="s">
        <v>92</v>
      </c>
      <c r="E13" s="54"/>
      <c r="F13" s="54"/>
      <c r="G13" s="102">
        <f t="shared" si="0"/>
        <v>237000</v>
      </c>
      <c r="H13" s="163">
        <v>187000</v>
      </c>
      <c r="I13" s="108">
        <v>50000</v>
      </c>
      <c r="J13" s="163">
        <v>50000</v>
      </c>
      <c r="K13" s="163"/>
      <c r="L13" s="163"/>
      <c r="M13" s="385"/>
      <c r="N13" s="423"/>
    </row>
    <row r="14" spans="1:14" ht="18.75" customHeight="1" thickBot="1">
      <c r="A14" s="109"/>
      <c r="B14" s="188">
        <v>600</v>
      </c>
      <c r="C14" s="189">
        <v>60014</v>
      </c>
      <c r="D14" s="190" t="s">
        <v>12</v>
      </c>
      <c r="E14" s="110"/>
      <c r="F14" s="110"/>
      <c r="G14" s="141">
        <f t="shared" si="0"/>
        <v>7296356</v>
      </c>
      <c r="H14" s="142">
        <f>H15+H29+H40</f>
        <v>0</v>
      </c>
      <c r="I14" s="145">
        <f>SUM(J14:L14)</f>
        <v>2788318</v>
      </c>
      <c r="J14" s="142">
        <f>J15+J29+J40+J52+J50</f>
        <v>345027</v>
      </c>
      <c r="K14" s="142">
        <f>K15+K29+K40+K52+K50</f>
        <v>1911892</v>
      </c>
      <c r="L14" s="142">
        <f>L15+L29+L40+L52+L50</f>
        <v>531399</v>
      </c>
      <c r="M14" s="387">
        <f>M15+M29+M40+M52+M50</f>
        <v>4508038</v>
      </c>
      <c r="N14" s="423"/>
    </row>
    <row r="15" spans="1:14" ht="17.25" customHeight="1">
      <c r="A15" s="160"/>
      <c r="B15" s="168"/>
      <c r="C15" s="154"/>
      <c r="D15" s="191" t="s">
        <v>48</v>
      </c>
      <c r="E15" s="192"/>
      <c r="F15" s="192"/>
      <c r="G15" s="193">
        <f t="shared" si="0"/>
        <v>6082425</v>
      </c>
      <c r="H15" s="194">
        <f>SUM(H16:H25)</f>
        <v>0</v>
      </c>
      <c r="I15" s="195">
        <f>SUM(J15:L15)</f>
        <v>1945002</v>
      </c>
      <c r="J15" s="194">
        <f>SUM(J16:J28)</f>
        <v>88158</v>
      </c>
      <c r="K15" s="193">
        <f>SUM(K16:K25)</f>
        <v>1541277</v>
      </c>
      <c r="L15" s="194">
        <f>SUM(L16:L25)</f>
        <v>315567</v>
      </c>
      <c r="M15" s="388">
        <f>SUM(M16:M27)</f>
        <v>4137423</v>
      </c>
      <c r="N15" s="422"/>
    </row>
    <row r="16" spans="1:14" ht="20.25" customHeight="1">
      <c r="A16" s="53">
        <v>2</v>
      </c>
      <c r="B16" s="122"/>
      <c r="C16" s="62"/>
      <c r="D16" s="77" t="s">
        <v>115</v>
      </c>
      <c r="E16" s="62" t="s">
        <v>47</v>
      </c>
      <c r="F16" s="163">
        <v>2005</v>
      </c>
      <c r="G16" s="114">
        <f t="shared" si="0"/>
        <v>1014318</v>
      </c>
      <c r="H16" s="101"/>
      <c r="I16" s="89">
        <f>SUM(J16:L16)</f>
        <v>796872</v>
      </c>
      <c r="J16" s="84">
        <v>26872</v>
      </c>
      <c r="K16" s="102">
        <v>533400</v>
      </c>
      <c r="L16" s="84">
        <v>236600</v>
      </c>
      <c r="M16" s="389">
        <v>217446</v>
      </c>
      <c r="N16" s="406"/>
    </row>
    <row r="17" spans="1:14" ht="20.25" customHeight="1">
      <c r="A17" s="96">
        <v>3</v>
      </c>
      <c r="B17" s="124"/>
      <c r="C17" s="50"/>
      <c r="D17" s="63" t="s">
        <v>116</v>
      </c>
      <c r="E17" s="50" t="s">
        <v>47</v>
      </c>
      <c r="F17" s="50">
        <v>2005</v>
      </c>
      <c r="G17" s="65">
        <f t="shared" si="0"/>
        <v>268054</v>
      </c>
      <c r="H17" s="60"/>
      <c r="I17" s="97">
        <f>SUM(J17:L17)</f>
        <v>268054</v>
      </c>
      <c r="J17" s="60">
        <v>1587</v>
      </c>
      <c r="K17" s="65">
        <v>187500</v>
      </c>
      <c r="L17" s="60">
        <v>78967</v>
      </c>
      <c r="M17" s="390"/>
      <c r="N17" s="406"/>
    </row>
    <row r="18" spans="1:14" ht="21" customHeight="1">
      <c r="A18" s="96">
        <v>4</v>
      </c>
      <c r="B18" s="124"/>
      <c r="C18" s="50"/>
      <c r="D18" s="63" t="s">
        <v>232</v>
      </c>
      <c r="E18" s="50" t="s">
        <v>47</v>
      </c>
      <c r="F18" s="162" t="s">
        <v>104</v>
      </c>
      <c r="G18" s="65">
        <f>I18+M18+H18</f>
        <v>296475</v>
      </c>
      <c r="H18" s="60"/>
      <c r="I18" s="97">
        <f>SUM(J18:L18)</f>
        <v>148237</v>
      </c>
      <c r="J18" s="60"/>
      <c r="K18" s="65">
        <v>148237</v>
      </c>
      <c r="L18" s="60"/>
      <c r="M18" s="390">
        <v>148238</v>
      </c>
      <c r="N18" s="406"/>
    </row>
    <row r="19" spans="1:14" ht="20.25" customHeight="1">
      <c r="A19" s="53">
        <v>5</v>
      </c>
      <c r="B19" s="123"/>
      <c r="C19" s="50"/>
      <c r="D19" s="55" t="s">
        <v>64</v>
      </c>
      <c r="E19" s="50" t="s">
        <v>47</v>
      </c>
      <c r="F19" s="162" t="s">
        <v>104</v>
      </c>
      <c r="G19" s="65">
        <f aca="true" t="shared" si="1" ref="G19:G29">SUM(H19+I19+M19)</f>
        <v>382427</v>
      </c>
      <c r="H19" s="56"/>
      <c r="I19" s="97">
        <f>SUM(J19:K19)</f>
        <v>191214</v>
      </c>
      <c r="J19" s="57"/>
      <c r="K19" s="64">
        <v>191214</v>
      </c>
      <c r="L19" s="57"/>
      <c r="M19" s="391">
        <v>191213</v>
      </c>
      <c r="N19" s="406"/>
    </row>
    <row r="20" spans="1:14" ht="20.25" customHeight="1">
      <c r="A20" s="96">
        <v>6</v>
      </c>
      <c r="B20" s="122"/>
      <c r="C20" s="50"/>
      <c r="D20" s="55" t="s">
        <v>97</v>
      </c>
      <c r="E20" s="49" t="s">
        <v>47</v>
      </c>
      <c r="F20" s="162" t="s">
        <v>104</v>
      </c>
      <c r="G20" s="64">
        <f t="shared" si="1"/>
        <v>430421</v>
      </c>
      <c r="H20" s="56"/>
      <c r="I20" s="107">
        <f>SUM(J20:L20)</f>
        <v>258253</v>
      </c>
      <c r="J20" s="57"/>
      <c r="K20" s="64">
        <v>258253</v>
      </c>
      <c r="L20" s="57"/>
      <c r="M20" s="391">
        <v>172168</v>
      </c>
      <c r="N20" s="406"/>
    </row>
    <row r="21" spans="1:14" ht="21" customHeight="1">
      <c r="A21" s="61">
        <v>7</v>
      </c>
      <c r="B21" s="124"/>
      <c r="C21" s="50"/>
      <c r="D21" s="63" t="s">
        <v>65</v>
      </c>
      <c r="E21" s="50" t="s">
        <v>47</v>
      </c>
      <c r="F21" s="162" t="s">
        <v>104</v>
      </c>
      <c r="G21" s="65">
        <f t="shared" si="1"/>
        <v>295490</v>
      </c>
      <c r="H21" s="59"/>
      <c r="I21" s="97">
        <f>SUM(J21:L21)</f>
        <v>147745</v>
      </c>
      <c r="J21" s="60"/>
      <c r="K21" s="65">
        <v>147745</v>
      </c>
      <c r="L21" s="60"/>
      <c r="M21" s="392">
        <v>147745</v>
      </c>
      <c r="N21" s="406"/>
    </row>
    <row r="22" spans="1:14" ht="20.25" customHeight="1">
      <c r="A22" s="96">
        <v>8</v>
      </c>
      <c r="B22" s="124"/>
      <c r="C22" s="50"/>
      <c r="D22" s="63" t="s">
        <v>98</v>
      </c>
      <c r="E22" s="50" t="s">
        <v>47</v>
      </c>
      <c r="F22" s="162" t="s">
        <v>104</v>
      </c>
      <c r="G22" s="65">
        <f t="shared" si="1"/>
        <v>149856</v>
      </c>
      <c r="H22" s="59"/>
      <c r="I22" s="97">
        <f>SUM(J22:L22)</f>
        <v>74928</v>
      </c>
      <c r="J22" s="60"/>
      <c r="K22" s="65">
        <v>74928</v>
      </c>
      <c r="L22" s="60"/>
      <c r="M22" s="392">
        <v>74928</v>
      </c>
      <c r="N22" s="406"/>
    </row>
    <row r="23" spans="1:14" ht="21.75" customHeight="1">
      <c r="A23" s="96">
        <v>9</v>
      </c>
      <c r="B23" s="124"/>
      <c r="C23" s="50"/>
      <c r="D23" s="63" t="s">
        <v>57</v>
      </c>
      <c r="E23" s="50" t="s">
        <v>47</v>
      </c>
      <c r="F23" s="50">
        <v>2006</v>
      </c>
      <c r="G23" s="65">
        <f t="shared" si="1"/>
        <v>100000</v>
      </c>
      <c r="H23" s="59"/>
      <c r="I23" s="97">
        <f aca="true" t="shared" si="2" ref="I23:I94">SUM(J23:L23)</f>
        <v>0</v>
      </c>
      <c r="J23" s="60"/>
      <c r="K23" s="65"/>
      <c r="L23" s="60"/>
      <c r="M23" s="390">
        <v>100000</v>
      </c>
      <c r="N23" s="406"/>
    </row>
    <row r="24" spans="1:14" ht="20.25" customHeight="1">
      <c r="A24" s="96">
        <v>10</v>
      </c>
      <c r="B24" s="124"/>
      <c r="C24" s="50"/>
      <c r="D24" s="63" t="s">
        <v>66</v>
      </c>
      <c r="E24" s="50" t="s">
        <v>47</v>
      </c>
      <c r="F24" s="50">
        <v>2006</v>
      </c>
      <c r="G24" s="65">
        <f t="shared" si="1"/>
        <v>106500</v>
      </c>
      <c r="H24" s="59"/>
      <c r="I24" s="97">
        <f t="shared" si="2"/>
        <v>0</v>
      </c>
      <c r="J24" s="60"/>
      <c r="K24" s="65"/>
      <c r="L24" s="60"/>
      <c r="M24" s="392">
        <v>106500</v>
      </c>
      <c r="N24" s="406"/>
    </row>
    <row r="25" spans="1:14" ht="21.75" customHeight="1">
      <c r="A25" s="96">
        <v>11</v>
      </c>
      <c r="B25" s="124"/>
      <c r="C25" s="50"/>
      <c r="D25" s="63" t="s">
        <v>67</v>
      </c>
      <c r="E25" s="50" t="s">
        <v>47</v>
      </c>
      <c r="F25" s="162" t="s">
        <v>104</v>
      </c>
      <c r="G25" s="65">
        <f t="shared" si="1"/>
        <v>250000</v>
      </c>
      <c r="H25" s="59"/>
      <c r="I25" s="97">
        <f t="shared" si="2"/>
        <v>0</v>
      </c>
      <c r="J25" s="60"/>
      <c r="K25" s="65"/>
      <c r="L25" s="60"/>
      <c r="M25" s="392">
        <v>250000</v>
      </c>
      <c r="N25" s="406"/>
    </row>
    <row r="26" spans="1:14" ht="27" customHeight="1">
      <c r="A26" s="96">
        <v>12</v>
      </c>
      <c r="B26" s="124"/>
      <c r="C26" s="50"/>
      <c r="D26" s="63" t="s">
        <v>154</v>
      </c>
      <c r="E26" s="50" t="s">
        <v>47</v>
      </c>
      <c r="F26" s="50">
        <v>2006</v>
      </c>
      <c r="G26" s="65">
        <v>1402208</v>
      </c>
      <c r="H26" s="59"/>
      <c r="I26" s="97">
        <f t="shared" si="2"/>
        <v>6100</v>
      </c>
      <c r="J26" s="60">
        <v>6100</v>
      </c>
      <c r="K26" s="65"/>
      <c r="L26" s="60"/>
      <c r="M26" s="392">
        <f>G26-I26</f>
        <v>1396108</v>
      </c>
      <c r="N26" s="406"/>
    </row>
    <row r="27" spans="1:14" ht="27" customHeight="1">
      <c r="A27" s="96">
        <v>13</v>
      </c>
      <c r="B27" s="124"/>
      <c r="C27" s="50"/>
      <c r="D27" s="63" t="s">
        <v>155</v>
      </c>
      <c r="E27" s="50" t="s">
        <v>47</v>
      </c>
      <c r="F27" s="50">
        <v>2006</v>
      </c>
      <c r="G27" s="65">
        <v>1339177</v>
      </c>
      <c r="H27" s="59"/>
      <c r="I27" s="97">
        <f t="shared" si="2"/>
        <v>6100</v>
      </c>
      <c r="J27" s="60">
        <v>6100</v>
      </c>
      <c r="K27" s="65"/>
      <c r="L27" s="60"/>
      <c r="M27" s="392">
        <f>G27-I27</f>
        <v>1333077</v>
      </c>
      <c r="N27" s="406"/>
    </row>
    <row r="28" spans="1:14" ht="22.5" customHeight="1">
      <c r="A28" s="96">
        <v>14</v>
      </c>
      <c r="B28" s="124"/>
      <c r="C28" s="50"/>
      <c r="D28" s="63" t="s">
        <v>153</v>
      </c>
      <c r="E28" s="50" t="s">
        <v>47</v>
      </c>
      <c r="F28" s="50">
        <v>2005</v>
      </c>
      <c r="G28" s="65">
        <v>47499</v>
      </c>
      <c r="H28" s="59"/>
      <c r="I28" s="97">
        <v>47499</v>
      </c>
      <c r="J28" s="60">
        <v>47499</v>
      </c>
      <c r="K28" s="65"/>
      <c r="L28" s="60"/>
      <c r="M28" s="392"/>
      <c r="N28" s="406"/>
    </row>
    <row r="29" spans="1:14" ht="16.5" customHeight="1">
      <c r="A29" s="96"/>
      <c r="B29" s="124"/>
      <c r="C29" s="50"/>
      <c r="D29" s="170" t="s">
        <v>49</v>
      </c>
      <c r="E29" s="196"/>
      <c r="F29" s="196"/>
      <c r="G29" s="177">
        <f t="shared" si="1"/>
        <v>1101430</v>
      </c>
      <c r="H29" s="197">
        <f>SUM(H30:H38)</f>
        <v>0</v>
      </c>
      <c r="I29" s="97">
        <f t="shared" si="2"/>
        <v>730815</v>
      </c>
      <c r="J29" s="197">
        <f>SUM(J30:J39)</f>
        <v>144368</v>
      </c>
      <c r="K29" s="197">
        <f>SUM(K30:K39)</f>
        <v>370615</v>
      </c>
      <c r="L29" s="197">
        <f>SUM(L30:L39)</f>
        <v>215832</v>
      </c>
      <c r="M29" s="393">
        <f>SUM(M30:M39)</f>
        <v>370615</v>
      </c>
      <c r="N29" s="406"/>
    </row>
    <row r="30" spans="1:14" ht="21.75" customHeight="1">
      <c r="A30" s="96">
        <v>15</v>
      </c>
      <c r="B30" s="124"/>
      <c r="C30" s="50"/>
      <c r="D30" s="63" t="s">
        <v>68</v>
      </c>
      <c r="E30" s="50" t="s">
        <v>47</v>
      </c>
      <c r="F30" s="50">
        <v>2005</v>
      </c>
      <c r="G30" s="65">
        <f aca="true" t="shared" si="3" ref="G30:G38">H30+I30+M30</f>
        <v>64187</v>
      </c>
      <c r="H30" s="59"/>
      <c r="I30" s="60">
        <f>SUM(J30:L30)</f>
        <v>64187</v>
      </c>
      <c r="J30" s="112">
        <v>34214</v>
      </c>
      <c r="K30" s="65"/>
      <c r="L30" s="60">
        <v>29973</v>
      </c>
      <c r="M30" s="390"/>
      <c r="N30" s="406"/>
    </row>
    <row r="31" spans="1:14" ht="21" customHeight="1">
      <c r="A31" s="96">
        <v>16</v>
      </c>
      <c r="B31" s="124"/>
      <c r="C31" s="50"/>
      <c r="D31" s="63" t="s">
        <v>79</v>
      </c>
      <c r="E31" s="50" t="s">
        <v>47</v>
      </c>
      <c r="F31" s="50">
        <v>2005</v>
      </c>
      <c r="G31" s="65">
        <f t="shared" si="3"/>
        <v>62397</v>
      </c>
      <c r="H31" s="59"/>
      <c r="I31" s="60">
        <f>SUM(J31:L31)</f>
        <v>62397</v>
      </c>
      <c r="J31" s="112">
        <v>29212</v>
      </c>
      <c r="K31" s="65"/>
      <c r="L31" s="60">
        <v>33185</v>
      </c>
      <c r="M31" s="390"/>
      <c r="N31" s="406"/>
    </row>
    <row r="32" spans="1:14" ht="19.5" customHeight="1">
      <c r="A32" s="96">
        <v>17</v>
      </c>
      <c r="B32" s="124"/>
      <c r="C32" s="50"/>
      <c r="D32" s="63" t="s">
        <v>86</v>
      </c>
      <c r="E32" s="50" t="s">
        <v>47</v>
      </c>
      <c r="F32" s="50">
        <v>2005</v>
      </c>
      <c r="G32" s="65">
        <f t="shared" si="3"/>
        <v>43979</v>
      </c>
      <c r="H32" s="59"/>
      <c r="I32" s="60">
        <f aca="true" t="shared" si="4" ref="I32:I38">SUM(J32:L32)</f>
        <v>43979</v>
      </c>
      <c r="J32" s="112">
        <v>43979</v>
      </c>
      <c r="K32" s="65"/>
      <c r="L32" s="60"/>
      <c r="M32" s="390"/>
      <c r="N32" s="406"/>
    </row>
    <row r="33" spans="1:14" ht="21.75" customHeight="1">
      <c r="A33" s="96">
        <v>18</v>
      </c>
      <c r="B33" s="124"/>
      <c r="C33" s="50"/>
      <c r="D33" s="55" t="s">
        <v>82</v>
      </c>
      <c r="E33" s="49" t="s">
        <v>47</v>
      </c>
      <c r="F33" s="49">
        <v>2005</v>
      </c>
      <c r="G33" s="65">
        <f t="shared" si="3"/>
        <v>95386</v>
      </c>
      <c r="H33" s="56"/>
      <c r="I33" s="60">
        <f t="shared" si="4"/>
        <v>95386</v>
      </c>
      <c r="J33" s="113"/>
      <c r="K33" s="64"/>
      <c r="L33" s="57">
        <v>95386</v>
      </c>
      <c r="M33" s="391"/>
      <c r="N33" s="406"/>
    </row>
    <row r="34" spans="1:14" ht="21" customHeight="1">
      <c r="A34" s="61">
        <v>19</v>
      </c>
      <c r="B34" s="124"/>
      <c r="C34" s="50"/>
      <c r="D34" s="63" t="s">
        <v>69</v>
      </c>
      <c r="E34" s="50" t="s">
        <v>47</v>
      </c>
      <c r="F34" s="49">
        <v>2005</v>
      </c>
      <c r="G34" s="65">
        <f t="shared" si="3"/>
        <v>57288</v>
      </c>
      <c r="H34" s="56"/>
      <c r="I34" s="60">
        <f t="shared" si="4"/>
        <v>57288</v>
      </c>
      <c r="J34" s="112"/>
      <c r="K34" s="64"/>
      <c r="L34" s="57">
        <v>57288</v>
      </c>
      <c r="M34" s="391"/>
      <c r="N34" s="406"/>
    </row>
    <row r="35" spans="1:14" ht="21.75" customHeight="1">
      <c r="A35" s="96">
        <v>20</v>
      </c>
      <c r="B35" s="124"/>
      <c r="C35" s="50"/>
      <c r="D35" s="63" t="s">
        <v>250</v>
      </c>
      <c r="E35" s="50" t="s">
        <v>47</v>
      </c>
      <c r="F35" s="50">
        <v>2005</v>
      </c>
      <c r="G35" s="65">
        <f t="shared" si="3"/>
        <v>36963</v>
      </c>
      <c r="H35" s="60"/>
      <c r="I35" s="60">
        <f t="shared" si="4"/>
        <v>36963</v>
      </c>
      <c r="J35" s="112">
        <v>36963</v>
      </c>
      <c r="K35" s="65"/>
      <c r="L35" s="60"/>
      <c r="M35" s="390"/>
      <c r="N35" s="406"/>
    </row>
    <row r="36" spans="1:14" ht="21" customHeight="1">
      <c r="A36" s="96">
        <v>21</v>
      </c>
      <c r="B36" s="124"/>
      <c r="C36" s="50"/>
      <c r="D36" s="63" t="s">
        <v>85</v>
      </c>
      <c r="E36" s="50" t="s">
        <v>47</v>
      </c>
      <c r="F36" s="162" t="s">
        <v>104</v>
      </c>
      <c r="G36" s="65">
        <f t="shared" si="3"/>
        <v>60811</v>
      </c>
      <c r="H36" s="60"/>
      <c r="I36" s="60">
        <f t="shared" si="4"/>
        <v>30405</v>
      </c>
      <c r="J36" s="60"/>
      <c r="K36" s="65">
        <v>30405</v>
      </c>
      <c r="L36" s="60"/>
      <c r="M36" s="390">
        <v>30406</v>
      </c>
      <c r="N36" s="406"/>
    </row>
    <row r="37" spans="1:14" ht="21" customHeight="1">
      <c r="A37" s="96">
        <v>22</v>
      </c>
      <c r="B37" s="201"/>
      <c r="C37" s="50"/>
      <c r="D37" s="55" t="s">
        <v>80</v>
      </c>
      <c r="E37" s="50" t="s">
        <v>47</v>
      </c>
      <c r="F37" s="162" t="s">
        <v>104</v>
      </c>
      <c r="G37" s="65">
        <f t="shared" si="3"/>
        <v>151275</v>
      </c>
      <c r="H37" s="56"/>
      <c r="I37" s="60">
        <f t="shared" si="4"/>
        <v>75638</v>
      </c>
      <c r="J37" s="116"/>
      <c r="K37" s="64">
        <v>75638</v>
      </c>
      <c r="L37" s="57"/>
      <c r="M37" s="391">
        <v>75637</v>
      </c>
      <c r="N37" s="406"/>
    </row>
    <row r="38" spans="1:14" ht="21.75" customHeight="1">
      <c r="A38" s="96">
        <v>23</v>
      </c>
      <c r="B38" s="201"/>
      <c r="C38" s="50"/>
      <c r="D38" s="55" t="s">
        <v>70</v>
      </c>
      <c r="E38" s="49" t="s">
        <v>47</v>
      </c>
      <c r="F38" s="162" t="s">
        <v>104</v>
      </c>
      <c r="G38" s="64">
        <f t="shared" si="3"/>
        <v>334066</v>
      </c>
      <c r="H38" s="56"/>
      <c r="I38" s="57">
        <f t="shared" si="4"/>
        <v>167033</v>
      </c>
      <c r="J38" s="57"/>
      <c r="K38" s="64">
        <v>167033</v>
      </c>
      <c r="L38" s="57"/>
      <c r="M38" s="391">
        <v>167033</v>
      </c>
      <c r="N38" s="406"/>
    </row>
    <row r="39" spans="1:14" ht="21" customHeight="1">
      <c r="A39" s="96">
        <v>24</v>
      </c>
      <c r="B39" s="201"/>
      <c r="C39" s="50"/>
      <c r="D39" s="63" t="s">
        <v>99</v>
      </c>
      <c r="E39" s="50" t="s">
        <v>47</v>
      </c>
      <c r="F39" s="162">
        <v>2005</v>
      </c>
      <c r="G39" s="65">
        <f>SUM(H39+I39+M39)</f>
        <v>195078</v>
      </c>
      <c r="H39" s="59"/>
      <c r="I39" s="97">
        <f>SUM(J39:L39)</f>
        <v>97539</v>
      </c>
      <c r="J39" s="60"/>
      <c r="K39" s="65">
        <v>97539</v>
      </c>
      <c r="L39" s="60"/>
      <c r="M39" s="391">
        <v>97539</v>
      </c>
      <c r="N39" s="406"/>
    </row>
    <row r="40" spans="1:14" ht="18" customHeight="1">
      <c r="A40" s="96"/>
      <c r="B40" s="120"/>
      <c r="C40" s="50"/>
      <c r="D40" s="170" t="s">
        <v>50</v>
      </c>
      <c r="E40" s="196"/>
      <c r="F40" s="196"/>
      <c r="G40" s="177">
        <f>SUM(G41:G49)</f>
        <v>55000</v>
      </c>
      <c r="H40" s="197">
        <f>SUM(H41:H48)</f>
        <v>0</v>
      </c>
      <c r="I40" s="198">
        <f t="shared" si="2"/>
        <v>55000</v>
      </c>
      <c r="J40" s="197">
        <f>SUM(J41:J49)</f>
        <v>55000</v>
      </c>
      <c r="K40" s="86"/>
      <c r="L40" s="87"/>
      <c r="M40" s="394"/>
      <c r="N40" s="406"/>
    </row>
    <row r="41" spans="1:14" ht="14.25" customHeight="1">
      <c r="A41" s="61">
        <v>25</v>
      </c>
      <c r="B41" s="62"/>
      <c r="C41" s="62"/>
      <c r="D41" s="80" t="s">
        <v>51</v>
      </c>
      <c r="E41" s="62" t="s">
        <v>21</v>
      </c>
      <c r="F41" s="62">
        <v>2005</v>
      </c>
      <c r="G41" s="114">
        <f>H41+I41+M41</f>
        <v>34000</v>
      </c>
      <c r="H41" s="82"/>
      <c r="I41" s="89">
        <f t="shared" si="2"/>
        <v>34000</v>
      </c>
      <c r="J41" s="82">
        <v>34000</v>
      </c>
      <c r="K41" s="82"/>
      <c r="L41" s="83"/>
      <c r="M41" s="395"/>
      <c r="N41" s="406"/>
    </row>
    <row r="42" spans="1:14" ht="15" customHeight="1">
      <c r="A42" s="96">
        <v>26</v>
      </c>
      <c r="B42" s="50"/>
      <c r="C42" s="50"/>
      <c r="D42" s="63" t="s">
        <v>52</v>
      </c>
      <c r="E42" s="50"/>
      <c r="F42" s="50"/>
      <c r="G42" s="65">
        <f>H42+I42+M42</f>
        <v>0</v>
      </c>
      <c r="H42" s="86"/>
      <c r="I42" s="97">
        <f t="shared" si="2"/>
        <v>0</v>
      </c>
      <c r="J42" s="86"/>
      <c r="K42" s="86"/>
      <c r="L42" s="87"/>
      <c r="M42" s="394"/>
      <c r="N42" s="406"/>
    </row>
    <row r="43" spans="1:14" ht="17.25" customHeight="1">
      <c r="A43" s="96">
        <v>27</v>
      </c>
      <c r="B43" s="50"/>
      <c r="C43" s="50"/>
      <c r="D43" s="63" t="s">
        <v>53</v>
      </c>
      <c r="E43" s="50"/>
      <c r="F43" s="50"/>
      <c r="G43" s="65">
        <f>H43+I43+M43</f>
        <v>0</v>
      </c>
      <c r="H43" s="86"/>
      <c r="I43" s="97">
        <f t="shared" si="2"/>
        <v>0</v>
      </c>
      <c r="J43" s="86"/>
      <c r="K43" s="86"/>
      <c r="L43" s="87"/>
      <c r="M43" s="394"/>
      <c r="N43" s="406"/>
    </row>
    <row r="44" spans="1:14" ht="15.75" customHeight="1">
      <c r="A44" s="96">
        <v>28</v>
      </c>
      <c r="B44" s="50"/>
      <c r="C44" s="50"/>
      <c r="D44" s="63" t="s">
        <v>54</v>
      </c>
      <c r="E44" s="50"/>
      <c r="F44" s="50"/>
      <c r="G44" s="65">
        <f>H44+I44+M44</f>
        <v>0</v>
      </c>
      <c r="H44" s="86"/>
      <c r="I44" s="97">
        <f t="shared" si="2"/>
        <v>0</v>
      </c>
      <c r="J44" s="86"/>
      <c r="K44" s="86"/>
      <c r="L44" s="87"/>
      <c r="M44" s="394"/>
      <c r="N44" s="406"/>
    </row>
    <row r="45" spans="1:14" ht="14.25" customHeight="1">
      <c r="A45" s="96">
        <v>29</v>
      </c>
      <c r="B45" s="50"/>
      <c r="C45" s="50"/>
      <c r="D45" s="63" t="s">
        <v>93</v>
      </c>
      <c r="E45" s="50" t="s">
        <v>20</v>
      </c>
      <c r="F45" s="50">
        <v>2005</v>
      </c>
      <c r="G45" s="65">
        <f>H45+I45+M45</f>
        <v>16000</v>
      </c>
      <c r="H45" s="86"/>
      <c r="I45" s="97">
        <f t="shared" si="2"/>
        <v>16000</v>
      </c>
      <c r="J45" s="86">
        <v>16000</v>
      </c>
      <c r="K45" s="86"/>
      <c r="L45" s="87"/>
      <c r="M45" s="394"/>
      <c r="N45" s="406"/>
    </row>
    <row r="46" spans="1:14" ht="14.25" customHeight="1">
      <c r="A46" s="96">
        <v>30</v>
      </c>
      <c r="B46" s="50"/>
      <c r="C46" s="50"/>
      <c r="D46" s="63" t="s">
        <v>94</v>
      </c>
      <c r="E46" s="50"/>
      <c r="F46" s="50"/>
      <c r="G46" s="65">
        <f>SUM(I46:M46)</f>
        <v>0</v>
      </c>
      <c r="H46" s="86"/>
      <c r="I46" s="97">
        <f t="shared" si="2"/>
        <v>0</v>
      </c>
      <c r="J46" s="86"/>
      <c r="K46" s="86"/>
      <c r="L46" s="87"/>
      <c r="M46" s="394"/>
      <c r="N46" s="406"/>
    </row>
    <row r="47" spans="1:14" ht="16.5" customHeight="1">
      <c r="A47" s="96">
        <v>31</v>
      </c>
      <c r="B47" s="50"/>
      <c r="C47" s="50"/>
      <c r="D47" s="63" t="s">
        <v>95</v>
      </c>
      <c r="E47" s="50"/>
      <c r="F47" s="50"/>
      <c r="G47" s="65">
        <f>SUM(I47:M47)</f>
        <v>0</v>
      </c>
      <c r="H47" s="86"/>
      <c r="I47" s="97">
        <f t="shared" si="2"/>
        <v>0</v>
      </c>
      <c r="J47" s="86"/>
      <c r="K47" s="86"/>
      <c r="L47" s="87"/>
      <c r="M47" s="394"/>
      <c r="N47" s="406"/>
    </row>
    <row r="48" spans="1:14" ht="12" customHeight="1">
      <c r="A48" s="96">
        <v>32</v>
      </c>
      <c r="B48" s="50"/>
      <c r="C48" s="50"/>
      <c r="D48" s="63" t="s">
        <v>96</v>
      </c>
      <c r="E48" s="50"/>
      <c r="F48" s="50"/>
      <c r="G48" s="65"/>
      <c r="H48" s="86"/>
      <c r="I48" s="97">
        <f t="shared" si="2"/>
        <v>0</v>
      </c>
      <c r="J48" s="86"/>
      <c r="K48" s="86"/>
      <c r="L48" s="87"/>
      <c r="M48" s="394"/>
      <c r="N48" s="406"/>
    </row>
    <row r="49" spans="1:14" ht="12.75" customHeight="1">
      <c r="A49" s="48">
        <v>33</v>
      </c>
      <c r="B49" s="49"/>
      <c r="C49" s="49"/>
      <c r="D49" s="55" t="s">
        <v>83</v>
      </c>
      <c r="E49" s="49" t="s">
        <v>71</v>
      </c>
      <c r="F49" s="49">
        <v>2005</v>
      </c>
      <c r="G49" s="64">
        <f>H49+I49+M49</f>
        <v>5000</v>
      </c>
      <c r="H49" s="76"/>
      <c r="I49" s="107">
        <f t="shared" si="2"/>
        <v>5000</v>
      </c>
      <c r="J49" s="75">
        <v>5000</v>
      </c>
      <c r="K49" s="75"/>
      <c r="L49" s="74"/>
      <c r="M49" s="396"/>
      <c r="N49" s="406"/>
    </row>
    <row r="50" spans="1:14" ht="15" customHeight="1">
      <c r="A50" s="96"/>
      <c r="B50" s="50"/>
      <c r="C50" s="50"/>
      <c r="D50" s="226" t="s">
        <v>30</v>
      </c>
      <c r="E50" s="196"/>
      <c r="F50" s="196"/>
      <c r="G50" s="177">
        <f>H50+I50+M50</f>
        <v>2501</v>
      </c>
      <c r="H50" s="178"/>
      <c r="I50" s="179">
        <f t="shared" si="2"/>
        <v>2501</v>
      </c>
      <c r="J50" s="180">
        <f>SUM(J51:J51)</f>
        <v>2501</v>
      </c>
      <c r="K50" s="86"/>
      <c r="L50" s="87"/>
      <c r="M50" s="394"/>
      <c r="N50" s="406"/>
    </row>
    <row r="51" spans="1:14" ht="18" customHeight="1">
      <c r="A51" s="48">
        <v>34</v>
      </c>
      <c r="B51" s="49"/>
      <c r="C51" s="49"/>
      <c r="D51" s="55" t="s">
        <v>117</v>
      </c>
      <c r="E51" s="50" t="s">
        <v>47</v>
      </c>
      <c r="F51" s="162">
        <v>2005</v>
      </c>
      <c r="G51" s="65">
        <f>SUM(H51+I51+M51)</f>
        <v>2501</v>
      </c>
      <c r="H51" s="76"/>
      <c r="I51" s="97">
        <f>SUM(J51:L51)</f>
        <v>2501</v>
      </c>
      <c r="J51" s="75">
        <v>2501</v>
      </c>
      <c r="K51" s="75"/>
      <c r="L51" s="74"/>
      <c r="M51" s="396"/>
      <c r="N51" s="406"/>
    </row>
    <row r="52" spans="1:14" ht="18" customHeight="1">
      <c r="A52" s="96"/>
      <c r="B52" s="50"/>
      <c r="C52" s="50"/>
      <c r="D52" s="170" t="s">
        <v>81</v>
      </c>
      <c r="E52" s="50"/>
      <c r="F52" s="50"/>
      <c r="G52" s="177">
        <f>H52+I52+M52</f>
        <v>55000</v>
      </c>
      <c r="H52" s="178"/>
      <c r="I52" s="179">
        <f t="shared" si="2"/>
        <v>55000</v>
      </c>
      <c r="J52" s="180">
        <f>SUM(J53:J54)</f>
        <v>55000</v>
      </c>
      <c r="K52" s="86"/>
      <c r="L52" s="87"/>
      <c r="M52" s="394"/>
      <c r="N52" s="406"/>
    </row>
    <row r="53" spans="1:14" ht="15" customHeight="1">
      <c r="A53" s="61">
        <v>35</v>
      </c>
      <c r="B53" s="62"/>
      <c r="C53" s="62"/>
      <c r="D53" s="80" t="s">
        <v>34</v>
      </c>
      <c r="E53" s="50" t="s">
        <v>19</v>
      </c>
      <c r="F53" s="50">
        <v>2005</v>
      </c>
      <c r="G53" s="65">
        <f>H53+I53+M53</f>
        <v>40000</v>
      </c>
      <c r="H53" s="181"/>
      <c r="I53" s="97">
        <f t="shared" si="2"/>
        <v>40000</v>
      </c>
      <c r="J53" s="86">
        <v>40000</v>
      </c>
      <c r="K53" s="86"/>
      <c r="L53" s="87"/>
      <c r="M53" s="394"/>
      <c r="N53" s="406"/>
    </row>
    <row r="54" spans="1:14" ht="15.75" customHeight="1" thickBot="1">
      <c r="A54" s="99">
        <v>36</v>
      </c>
      <c r="B54" s="167"/>
      <c r="C54" s="100"/>
      <c r="D54" s="104" t="s">
        <v>35</v>
      </c>
      <c r="E54" s="100"/>
      <c r="F54" s="100">
        <v>2005</v>
      </c>
      <c r="G54" s="106">
        <f>H54+I54+M54</f>
        <v>15000</v>
      </c>
      <c r="H54" s="150"/>
      <c r="I54" s="105">
        <f t="shared" si="2"/>
        <v>15000</v>
      </c>
      <c r="J54" s="151">
        <v>15000</v>
      </c>
      <c r="K54" s="151"/>
      <c r="L54" s="152"/>
      <c r="M54" s="397"/>
      <c r="N54" s="421"/>
    </row>
    <row r="55" spans="1:14" ht="17.25" customHeight="1" thickBot="1">
      <c r="A55" s="109"/>
      <c r="B55" s="121">
        <v>700</v>
      </c>
      <c r="C55" s="139"/>
      <c r="D55" s="140" t="s">
        <v>26</v>
      </c>
      <c r="E55" s="139"/>
      <c r="F55" s="139"/>
      <c r="G55" s="141">
        <f>SUM(G56+G57)</f>
        <v>44801</v>
      </c>
      <c r="H55" s="144"/>
      <c r="I55" s="111">
        <f t="shared" si="2"/>
        <v>44801</v>
      </c>
      <c r="J55" s="148">
        <f>SUM(J56+J57)</f>
        <v>44801</v>
      </c>
      <c r="K55" s="134"/>
      <c r="L55" s="133"/>
      <c r="M55" s="398"/>
      <c r="N55" s="423"/>
    </row>
    <row r="56" spans="1:14" ht="19.5" customHeight="1">
      <c r="A56" s="61">
        <v>37</v>
      </c>
      <c r="B56" s="126"/>
      <c r="C56" s="62">
        <v>70005</v>
      </c>
      <c r="D56" s="80" t="s">
        <v>36</v>
      </c>
      <c r="E56" s="62" t="s">
        <v>19</v>
      </c>
      <c r="F56" s="62">
        <v>2005</v>
      </c>
      <c r="G56" s="114">
        <f>H56+I56+M56</f>
        <v>30000</v>
      </c>
      <c r="H56" s="81"/>
      <c r="I56" s="89">
        <f t="shared" si="2"/>
        <v>30000</v>
      </c>
      <c r="J56" s="82">
        <v>30000</v>
      </c>
      <c r="K56" s="82"/>
      <c r="L56" s="83"/>
      <c r="M56" s="395"/>
      <c r="N56" s="422"/>
    </row>
    <row r="57" spans="1:14" ht="24" customHeight="1" thickBot="1">
      <c r="A57" s="48">
        <v>38</v>
      </c>
      <c r="B57" s="135"/>
      <c r="C57" s="49"/>
      <c r="D57" s="55" t="s">
        <v>76</v>
      </c>
      <c r="E57" s="49"/>
      <c r="F57" s="49">
        <v>2005</v>
      </c>
      <c r="G57" s="64">
        <f>H57+I57+M57</f>
        <v>14801</v>
      </c>
      <c r="H57" s="76"/>
      <c r="I57" s="107">
        <f t="shared" si="2"/>
        <v>14801</v>
      </c>
      <c r="J57" s="75">
        <v>14801</v>
      </c>
      <c r="K57" s="75"/>
      <c r="L57" s="74"/>
      <c r="M57" s="396"/>
      <c r="N57" s="421"/>
    </row>
    <row r="58" spans="1:14" ht="15.75" customHeight="1" thickBot="1">
      <c r="A58" s="109"/>
      <c r="B58" s="139">
        <v>710</v>
      </c>
      <c r="C58" s="139"/>
      <c r="D58" s="140" t="s">
        <v>37</v>
      </c>
      <c r="E58" s="139"/>
      <c r="F58" s="139"/>
      <c r="G58" s="141">
        <f>SUM(G59)</f>
        <v>7000</v>
      </c>
      <c r="H58" s="144"/>
      <c r="I58" s="145">
        <f>SUM(I59)</f>
        <v>7000</v>
      </c>
      <c r="J58" s="142">
        <f>SUM(J59)</f>
        <v>0</v>
      </c>
      <c r="K58" s="142">
        <f>SUM(K59)</f>
        <v>7000</v>
      </c>
      <c r="L58" s="142">
        <f>SUM(L59)</f>
        <v>0</v>
      </c>
      <c r="M58" s="387">
        <f>SUM(M59)</f>
        <v>0</v>
      </c>
      <c r="N58" s="423"/>
    </row>
    <row r="59" spans="1:14" ht="18.75" customHeight="1" thickBot="1">
      <c r="A59" s="160">
        <v>39</v>
      </c>
      <c r="B59" s="161"/>
      <c r="C59" s="154">
        <v>71015</v>
      </c>
      <c r="D59" s="153" t="s">
        <v>38</v>
      </c>
      <c r="E59" s="425" t="s">
        <v>39</v>
      </c>
      <c r="F59" s="425">
        <v>2005</v>
      </c>
      <c r="G59" s="426">
        <f>H59+I59+M59</f>
        <v>7000</v>
      </c>
      <c r="H59" s="427"/>
      <c r="I59" s="428">
        <f t="shared" si="2"/>
        <v>7000</v>
      </c>
      <c r="J59" s="429"/>
      <c r="K59" s="429">
        <v>7000</v>
      </c>
      <c r="L59" s="430"/>
      <c r="M59" s="431"/>
      <c r="N59" s="424"/>
    </row>
    <row r="60" spans="1:15" ht="12" customHeight="1" thickBot="1">
      <c r="A60" s="103"/>
      <c r="B60" s="125">
        <v>750</v>
      </c>
      <c r="C60" s="272"/>
      <c r="D60" s="273" t="s">
        <v>27</v>
      </c>
      <c r="E60" s="139"/>
      <c r="F60" s="139"/>
      <c r="G60" s="141">
        <f>SUM(G61:G61)</f>
        <v>630467</v>
      </c>
      <c r="H60" s="142">
        <f>SUM(H61:H61)</f>
        <v>0</v>
      </c>
      <c r="I60" s="145">
        <f t="shared" si="2"/>
        <v>215347</v>
      </c>
      <c r="J60" s="142">
        <f>J61</f>
        <v>215347</v>
      </c>
      <c r="K60" s="432"/>
      <c r="L60" s="433"/>
      <c r="M60" s="433">
        <f>SUM(M61:M61)</f>
        <v>0</v>
      </c>
      <c r="N60" s="436">
        <f>SUM(N61)</f>
        <v>415120</v>
      </c>
      <c r="O60" s="71">
        <f>SUM(O61)</f>
        <v>0</v>
      </c>
    </row>
    <row r="61" spans="1:15" ht="14.25" customHeight="1">
      <c r="A61" s="160"/>
      <c r="B61" s="161"/>
      <c r="C61" s="154">
        <v>75020</v>
      </c>
      <c r="D61" s="153" t="s">
        <v>28</v>
      </c>
      <c r="E61" s="154" t="s">
        <v>56</v>
      </c>
      <c r="F61" s="154">
        <v>2005</v>
      </c>
      <c r="G61" s="155">
        <f>H61+I61+M61+N61+O61</f>
        <v>630467</v>
      </c>
      <c r="H61" s="156"/>
      <c r="I61" s="157">
        <f t="shared" si="2"/>
        <v>215347</v>
      </c>
      <c r="J61" s="158">
        <f>SUM(J62:J65)</f>
        <v>215347</v>
      </c>
      <c r="K61" s="158"/>
      <c r="L61" s="159"/>
      <c r="M61" s="399"/>
      <c r="N61" s="418">
        <f>SUM(N62:N65)</f>
        <v>415120</v>
      </c>
      <c r="O61" s="71">
        <f>SUM(O62:O65)</f>
        <v>0</v>
      </c>
    </row>
    <row r="62" spans="1:14" ht="12.75" customHeight="1">
      <c r="A62" s="48">
        <v>40</v>
      </c>
      <c r="B62" s="135"/>
      <c r="C62" s="49"/>
      <c r="D62" s="55" t="s">
        <v>61</v>
      </c>
      <c r="E62" s="49" t="s">
        <v>55</v>
      </c>
      <c r="F62" s="49"/>
      <c r="G62" s="64">
        <f>H62+I62+M62</f>
        <v>170926</v>
      </c>
      <c r="H62" s="75"/>
      <c r="I62" s="107">
        <f t="shared" si="2"/>
        <v>170926</v>
      </c>
      <c r="J62" s="75">
        <v>170926</v>
      </c>
      <c r="K62" s="75"/>
      <c r="L62" s="74"/>
      <c r="M62" s="396"/>
      <c r="N62" s="421"/>
    </row>
    <row r="63" spans="1:14" ht="22.5" customHeight="1">
      <c r="A63" s="61"/>
      <c r="B63" s="126"/>
      <c r="C63" s="62"/>
      <c r="D63" s="80" t="s">
        <v>261</v>
      </c>
      <c r="E63" s="62"/>
      <c r="F63" s="62"/>
      <c r="G63" s="114"/>
      <c r="H63" s="82"/>
      <c r="I63" s="89"/>
      <c r="J63" s="82"/>
      <c r="K63" s="82"/>
      <c r="L63" s="83"/>
      <c r="M63" s="395"/>
      <c r="N63" s="422"/>
    </row>
    <row r="64" spans="1:14" ht="22.5" customHeight="1">
      <c r="A64" s="96">
        <v>41</v>
      </c>
      <c r="B64" s="120"/>
      <c r="C64" s="50"/>
      <c r="D64" s="63" t="s">
        <v>152</v>
      </c>
      <c r="E64" s="50"/>
      <c r="F64" s="50"/>
      <c r="G64" s="65">
        <f>H64+I64+M64</f>
        <v>39541</v>
      </c>
      <c r="H64" s="86"/>
      <c r="I64" s="97">
        <f>SUM(J64:L64)</f>
        <v>39541</v>
      </c>
      <c r="J64" s="86">
        <v>39541</v>
      </c>
      <c r="K64" s="86"/>
      <c r="L64" s="87"/>
      <c r="M64" s="394"/>
      <c r="N64" s="406"/>
    </row>
    <row r="65" spans="1:14" ht="22.5" customHeight="1">
      <c r="A65" s="96">
        <v>42</v>
      </c>
      <c r="B65" s="120"/>
      <c r="C65" s="50"/>
      <c r="D65" s="63" t="s">
        <v>310</v>
      </c>
      <c r="E65" s="50"/>
      <c r="F65" s="50" t="s">
        <v>262</v>
      </c>
      <c r="G65" s="65">
        <f>H65+I65+M65+N65+O65</f>
        <v>420000</v>
      </c>
      <c r="H65" s="86"/>
      <c r="I65" s="97">
        <f>SUM(J65:L65)</f>
        <v>4880</v>
      </c>
      <c r="J65" s="86">
        <v>4880</v>
      </c>
      <c r="K65" s="86"/>
      <c r="L65" s="87"/>
      <c r="M65" s="394"/>
      <c r="N65" s="414">
        <v>415120</v>
      </c>
    </row>
    <row r="66" spans="1:14" ht="16.5" customHeight="1" thickBot="1">
      <c r="A66" s="99"/>
      <c r="B66" s="169">
        <v>754</v>
      </c>
      <c r="C66" s="100"/>
      <c r="D66" s="183" t="s">
        <v>31</v>
      </c>
      <c r="E66" s="100"/>
      <c r="F66" s="100"/>
      <c r="G66" s="184">
        <f aca="true" t="shared" si="5" ref="G66:L66">SUM(G67)</f>
        <v>300000</v>
      </c>
      <c r="H66" s="447">
        <f t="shared" si="5"/>
        <v>0</v>
      </c>
      <c r="I66" s="186">
        <f>SUM(J66:L66)</f>
        <v>300000</v>
      </c>
      <c r="J66" s="447">
        <f t="shared" si="5"/>
        <v>0</v>
      </c>
      <c r="K66" s="447">
        <f t="shared" si="5"/>
        <v>0</v>
      </c>
      <c r="L66" s="447">
        <f t="shared" si="5"/>
        <v>300000</v>
      </c>
      <c r="M66" s="397"/>
      <c r="N66" s="448"/>
    </row>
    <row r="67" spans="1:14" ht="21.75" customHeight="1" thickBot="1">
      <c r="A67" s="53">
        <v>43</v>
      </c>
      <c r="B67" s="54"/>
      <c r="C67" s="54">
        <v>75411</v>
      </c>
      <c r="D67" s="77" t="s">
        <v>40</v>
      </c>
      <c r="E67" s="54" t="s">
        <v>277</v>
      </c>
      <c r="F67" s="54">
        <v>2005</v>
      </c>
      <c r="G67" s="102">
        <f>H67+I67+M67</f>
        <v>300000</v>
      </c>
      <c r="H67" s="79"/>
      <c r="I67" s="108">
        <f t="shared" si="2"/>
        <v>300000</v>
      </c>
      <c r="J67" s="79"/>
      <c r="K67" s="79"/>
      <c r="L67" s="79">
        <v>300000</v>
      </c>
      <c r="M67" s="400"/>
      <c r="N67" s="422"/>
    </row>
    <row r="68" spans="1:14" ht="15.75" customHeight="1" thickBot="1">
      <c r="A68" s="109"/>
      <c r="B68" s="121">
        <v>801</v>
      </c>
      <c r="C68" s="139"/>
      <c r="D68" s="140" t="s">
        <v>9</v>
      </c>
      <c r="E68" s="139"/>
      <c r="F68" s="139"/>
      <c r="G68" s="141">
        <f>G69+G72+G73+G74+G75+G76</f>
        <v>5005893</v>
      </c>
      <c r="H68" s="141">
        <f>SUM(H69+H75)</f>
        <v>1196902</v>
      </c>
      <c r="I68" s="141">
        <f>SUM(J68:L68)</f>
        <v>1387269</v>
      </c>
      <c r="J68" s="141">
        <f>SUM(J69:J76)</f>
        <v>89529</v>
      </c>
      <c r="K68" s="141">
        <f>SUM(K69:K76)</f>
        <v>318700</v>
      </c>
      <c r="L68" s="141">
        <f>SUM(L69:L76)</f>
        <v>979040</v>
      </c>
      <c r="M68" s="141">
        <f>SUM(M69:M76)</f>
        <v>0</v>
      </c>
      <c r="N68" s="434">
        <f>SUM(N69:N76)</f>
        <v>2412772</v>
      </c>
    </row>
    <row r="69" spans="1:14" ht="24" customHeight="1">
      <c r="A69" s="227">
        <v>44</v>
      </c>
      <c r="B69" s="228"/>
      <c r="C69" s="228">
        <v>80120</v>
      </c>
      <c r="D69" s="153" t="s">
        <v>22</v>
      </c>
      <c r="E69" s="580" t="s">
        <v>19</v>
      </c>
      <c r="F69" s="154" t="s">
        <v>23</v>
      </c>
      <c r="G69" s="155">
        <f>H69+I69+M69</f>
        <v>2375942</v>
      </c>
      <c r="H69" s="156">
        <v>1196902</v>
      </c>
      <c r="I69" s="157">
        <f t="shared" si="2"/>
        <v>1179040</v>
      </c>
      <c r="J69" s="242"/>
      <c r="K69" s="158">
        <v>200000</v>
      </c>
      <c r="L69" s="158">
        <v>979040</v>
      </c>
      <c r="M69" s="401"/>
      <c r="N69" s="406"/>
    </row>
    <row r="70" spans="1:14" ht="13.5" customHeight="1">
      <c r="A70" s="270"/>
      <c r="B70" s="136"/>
      <c r="C70" s="117"/>
      <c r="D70" s="63" t="s">
        <v>24</v>
      </c>
      <c r="E70" s="554"/>
      <c r="F70" s="50"/>
      <c r="G70" s="65">
        <v>2203099</v>
      </c>
      <c r="H70" s="181"/>
      <c r="I70" s="97">
        <f t="shared" si="2"/>
        <v>0</v>
      </c>
      <c r="J70" s="243"/>
      <c r="K70" s="86"/>
      <c r="L70" s="86"/>
      <c r="M70" s="402"/>
      <c r="N70" s="406"/>
    </row>
    <row r="71" spans="1:14" ht="14.25" customHeight="1">
      <c r="A71" s="53"/>
      <c r="B71" s="54"/>
      <c r="C71" s="54"/>
      <c r="D71" s="55" t="s">
        <v>25</v>
      </c>
      <c r="E71" s="444"/>
      <c r="F71" s="117"/>
      <c r="G71" s="65">
        <v>172843</v>
      </c>
      <c r="H71" s="76"/>
      <c r="I71" s="107">
        <f t="shared" si="2"/>
        <v>0</v>
      </c>
      <c r="J71" s="88"/>
      <c r="K71" s="75"/>
      <c r="L71" s="75"/>
      <c r="M71" s="403"/>
      <c r="N71" s="406"/>
    </row>
    <row r="72" spans="1:14" ht="33" customHeight="1">
      <c r="A72" s="61">
        <v>45</v>
      </c>
      <c r="B72" s="126"/>
      <c r="C72" s="54">
        <v>80120</v>
      </c>
      <c r="D72" s="55" t="s">
        <v>248</v>
      </c>
      <c r="E72" s="49" t="s">
        <v>249</v>
      </c>
      <c r="F72" s="49">
        <v>2005</v>
      </c>
      <c r="G72" s="65">
        <f>H72+I72+M72</f>
        <v>58700</v>
      </c>
      <c r="H72" s="76"/>
      <c r="I72" s="107">
        <f t="shared" si="2"/>
        <v>58700</v>
      </c>
      <c r="J72" s="88"/>
      <c r="K72" s="75">
        <v>58700</v>
      </c>
      <c r="L72" s="75"/>
      <c r="M72" s="403"/>
      <c r="N72" s="406"/>
    </row>
    <row r="73" spans="1:14" ht="18" customHeight="1">
      <c r="A73" s="96">
        <v>46</v>
      </c>
      <c r="B73" s="120"/>
      <c r="C73" s="50">
        <v>80130</v>
      </c>
      <c r="D73" s="63" t="s">
        <v>124</v>
      </c>
      <c r="E73" s="412" t="s">
        <v>123</v>
      </c>
      <c r="F73" s="50" t="s">
        <v>262</v>
      </c>
      <c r="G73" s="65">
        <v>122000</v>
      </c>
      <c r="H73" s="181"/>
      <c r="I73" s="97">
        <f>SUM(J73:L73)</f>
        <v>122000</v>
      </c>
      <c r="J73" s="243">
        <v>62000</v>
      </c>
      <c r="K73" s="86">
        <v>60000</v>
      </c>
      <c r="L73" s="86"/>
      <c r="M73" s="402"/>
      <c r="N73" s="406"/>
    </row>
    <row r="74" spans="1:14" ht="22.5" customHeight="1">
      <c r="A74" s="48">
        <v>47</v>
      </c>
      <c r="B74" s="135"/>
      <c r="C74" s="49">
        <v>80130</v>
      </c>
      <c r="D74" s="63" t="s">
        <v>268</v>
      </c>
      <c r="E74" s="412" t="s">
        <v>275</v>
      </c>
      <c r="F74" s="50" t="s">
        <v>262</v>
      </c>
      <c r="G74" s="65">
        <f>H74+I74+M74+N74+O74</f>
        <v>1358810</v>
      </c>
      <c r="H74" s="181"/>
      <c r="I74" s="97">
        <f>SUM(J74:L74)</f>
        <v>4000</v>
      </c>
      <c r="J74" s="88">
        <v>4000</v>
      </c>
      <c r="K74" s="75"/>
      <c r="L74" s="75"/>
      <c r="M74" s="403"/>
      <c r="N74" s="414">
        <v>1354810</v>
      </c>
    </row>
    <row r="75" spans="1:14" ht="21.75" customHeight="1">
      <c r="A75" s="96">
        <v>48</v>
      </c>
      <c r="B75" s="120"/>
      <c r="C75" s="50">
        <v>80140</v>
      </c>
      <c r="D75" s="63" t="s">
        <v>264</v>
      </c>
      <c r="E75" s="412" t="s">
        <v>276</v>
      </c>
      <c r="F75" s="50">
        <v>2005</v>
      </c>
      <c r="G75" s="65">
        <v>25479</v>
      </c>
      <c r="H75" s="181"/>
      <c r="I75" s="97">
        <f>SUM(J75:L75)</f>
        <v>16529</v>
      </c>
      <c r="J75" s="243">
        <v>16529</v>
      </c>
      <c r="K75" s="86"/>
      <c r="L75" s="86"/>
      <c r="M75" s="415"/>
      <c r="N75" s="414"/>
    </row>
    <row r="76" spans="1:14" ht="23.25" customHeight="1" thickBot="1">
      <c r="A76" s="99">
        <v>49</v>
      </c>
      <c r="B76" s="167"/>
      <c r="C76" s="100">
        <v>80140</v>
      </c>
      <c r="D76" s="104" t="s">
        <v>265</v>
      </c>
      <c r="E76" s="274" t="s">
        <v>276</v>
      </c>
      <c r="F76" s="100" t="s">
        <v>262</v>
      </c>
      <c r="G76" s="106">
        <f>H76+I76+M76+N76</f>
        <v>1064962</v>
      </c>
      <c r="H76" s="150"/>
      <c r="I76" s="97">
        <f>SUM(J76:L76)</f>
        <v>7000</v>
      </c>
      <c r="J76" s="244">
        <v>7000</v>
      </c>
      <c r="K76" s="151"/>
      <c r="L76" s="151"/>
      <c r="M76" s="416"/>
      <c r="N76" s="417">
        <v>1057962</v>
      </c>
    </row>
    <row r="77" spans="1:14" ht="12" customHeight="1" thickBot="1">
      <c r="A77" s="109"/>
      <c r="B77" s="121">
        <v>851</v>
      </c>
      <c r="C77" s="110"/>
      <c r="D77" s="140" t="s">
        <v>72</v>
      </c>
      <c r="E77" s="445"/>
      <c r="F77" s="143"/>
      <c r="G77" s="141">
        <f>SUM(G78:G81)</f>
        <v>3809218</v>
      </c>
      <c r="H77" s="199"/>
      <c r="I77" s="145">
        <f>SUM(I78:I81)</f>
        <v>3215000</v>
      </c>
      <c r="J77" s="146">
        <f>SUM(J78:J79)</f>
        <v>465000</v>
      </c>
      <c r="K77" s="146">
        <f>SUM(K78:K79)</f>
        <v>2750000</v>
      </c>
      <c r="L77" s="134"/>
      <c r="M77" s="398"/>
      <c r="N77" s="419">
        <f>SUM(N78:N81)</f>
        <v>587792</v>
      </c>
    </row>
    <row r="78" spans="1:14" ht="24.75" customHeight="1">
      <c r="A78" s="160">
        <v>50</v>
      </c>
      <c r="B78" s="246"/>
      <c r="C78" s="154">
        <v>85111</v>
      </c>
      <c r="D78" s="153" t="s">
        <v>149</v>
      </c>
      <c r="E78" s="271" t="s">
        <v>73</v>
      </c>
      <c r="F78" s="154" t="s">
        <v>148</v>
      </c>
      <c r="G78" s="155">
        <v>3000000</v>
      </c>
      <c r="H78" s="156"/>
      <c r="I78" s="157">
        <v>3000000</v>
      </c>
      <c r="J78" s="242">
        <v>300000</v>
      </c>
      <c r="K78" s="242">
        <v>2700000</v>
      </c>
      <c r="L78" s="158"/>
      <c r="M78" s="399"/>
      <c r="N78" s="418"/>
    </row>
    <row r="79" spans="1:14" ht="35.25" customHeight="1">
      <c r="A79" s="96">
        <v>51</v>
      </c>
      <c r="B79" s="124"/>
      <c r="C79" s="50"/>
      <c r="D79" s="63" t="s">
        <v>87</v>
      </c>
      <c r="E79" s="412" t="s">
        <v>73</v>
      </c>
      <c r="F79" s="50">
        <v>2005</v>
      </c>
      <c r="G79" s="65">
        <f>H79+I79+M79</f>
        <v>215000</v>
      </c>
      <c r="H79" s="181"/>
      <c r="I79" s="97">
        <f t="shared" si="2"/>
        <v>215000</v>
      </c>
      <c r="J79" s="243">
        <v>165000</v>
      </c>
      <c r="K79" s="75">
        <v>50000</v>
      </c>
      <c r="L79" s="75"/>
      <c r="M79" s="396"/>
      <c r="N79" s="414"/>
    </row>
    <row r="80" spans="1:14" ht="23.25" customHeight="1">
      <c r="A80" s="96">
        <v>52</v>
      </c>
      <c r="B80" s="124"/>
      <c r="C80" s="50"/>
      <c r="D80" s="63" t="s">
        <v>266</v>
      </c>
      <c r="E80" s="412" t="s">
        <v>73</v>
      </c>
      <c r="F80" s="50" t="s">
        <v>262</v>
      </c>
      <c r="G80" s="65">
        <v>266880</v>
      </c>
      <c r="H80" s="181"/>
      <c r="I80" s="97"/>
      <c r="J80" s="243"/>
      <c r="K80" s="86"/>
      <c r="L80" s="86"/>
      <c r="M80" s="420"/>
      <c r="N80" s="414">
        <v>263667</v>
      </c>
    </row>
    <row r="81" spans="1:14" ht="27.75" customHeight="1" thickBot="1">
      <c r="A81" s="99">
        <v>53</v>
      </c>
      <c r="B81" s="169"/>
      <c r="C81" s="100"/>
      <c r="D81" s="104" t="s">
        <v>267</v>
      </c>
      <c r="E81" s="274" t="s">
        <v>73</v>
      </c>
      <c r="F81" s="100" t="s">
        <v>262</v>
      </c>
      <c r="G81" s="106">
        <v>327338</v>
      </c>
      <c r="H81" s="150"/>
      <c r="I81" s="105"/>
      <c r="J81" s="244"/>
      <c r="K81" s="407"/>
      <c r="L81" s="407"/>
      <c r="M81" s="408"/>
      <c r="N81" s="414">
        <v>324125</v>
      </c>
    </row>
    <row r="82" spans="1:14" ht="12.75" customHeight="1">
      <c r="A82" s="160"/>
      <c r="B82" s="168">
        <v>852</v>
      </c>
      <c r="C82" s="154"/>
      <c r="D82" s="449" t="s">
        <v>46</v>
      </c>
      <c r="E82" s="154"/>
      <c r="F82" s="154"/>
      <c r="G82" s="450">
        <f>H82+I82+M82+N82</f>
        <v>1311508</v>
      </c>
      <c r="H82" s="333"/>
      <c r="I82" s="451">
        <f t="shared" si="2"/>
        <v>33600</v>
      </c>
      <c r="J82" s="245">
        <f>SUM(J83:J88)</f>
        <v>23600</v>
      </c>
      <c r="K82" s="452">
        <v>10000</v>
      </c>
      <c r="L82" s="158"/>
      <c r="M82" s="453">
        <f>SUM(M83:M88)</f>
        <v>531603</v>
      </c>
      <c r="N82" s="454">
        <f>SUM(N83:N88)</f>
        <v>746305</v>
      </c>
    </row>
    <row r="83" spans="1:14" ht="21" customHeight="1">
      <c r="A83" s="96">
        <v>54</v>
      </c>
      <c r="B83" s="124"/>
      <c r="C83" s="50">
        <v>85202</v>
      </c>
      <c r="D83" s="63" t="s">
        <v>105</v>
      </c>
      <c r="E83" s="50" t="s">
        <v>106</v>
      </c>
      <c r="F83" s="50">
        <v>2006</v>
      </c>
      <c r="G83" s="65">
        <f>H83+I83+M83+N83</f>
        <v>541603</v>
      </c>
      <c r="H83" s="435"/>
      <c r="I83" s="97">
        <f t="shared" si="2"/>
        <v>10000</v>
      </c>
      <c r="J83" s="455"/>
      <c r="K83" s="86">
        <v>10000</v>
      </c>
      <c r="L83" s="86"/>
      <c r="M83" s="394">
        <v>531603</v>
      </c>
      <c r="N83" s="414"/>
    </row>
    <row r="84" spans="1:14" ht="21.75" customHeight="1">
      <c r="A84" s="61">
        <v>55</v>
      </c>
      <c r="B84" s="123"/>
      <c r="C84" s="62">
        <v>85202</v>
      </c>
      <c r="D84" s="63" t="s">
        <v>269</v>
      </c>
      <c r="E84" s="62" t="s">
        <v>272</v>
      </c>
      <c r="F84" s="50" t="s">
        <v>262</v>
      </c>
      <c r="G84" s="65">
        <f>H84+I84+M84+N84</f>
        <v>161613</v>
      </c>
      <c r="H84" s="435"/>
      <c r="I84" s="97">
        <f t="shared" si="2"/>
        <v>3500</v>
      </c>
      <c r="J84" s="335">
        <v>3500</v>
      </c>
      <c r="K84" s="82"/>
      <c r="L84" s="82"/>
      <c r="M84" s="395"/>
      <c r="N84" s="414">
        <v>158113</v>
      </c>
    </row>
    <row r="85" spans="1:14" ht="18" customHeight="1">
      <c r="A85" s="61">
        <v>56</v>
      </c>
      <c r="B85" s="123"/>
      <c r="C85" s="62">
        <v>85202</v>
      </c>
      <c r="D85" s="63" t="s">
        <v>270</v>
      </c>
      <c r="E85" s="62" t="s">
        <v>272</v>
      </c>
      <c r="F85" s="50" t="s">
        <v>262</v>
      </c>
      <c r="G85" s="65">
        <f>H85+I85+M85+N85</f>
        <v>82800</v>
      </c>
      <c r="H85" s="435"/>
      <c r="I85" s="97">
        <f t="shared" si="2"/>
        <v>3500</v>
      </c>
      <c r="J85" s="335">
        <v>3500</v>
      </c>
      <c r="K85" s="82"/>
      <c r="L85" s="82"/>
      <c r="M85" s="395"/>
      <c r="N85" s="414">
        <v>79300</v>
      </c>
    </row>
    <row r="86" spans="1:14" ht="18" customHeight="1">
      <c r="A86" s="61">
        <v>57</v>
      </c>
      <c r="B86" s="123"/>
      <c r="C86" s="62">
        <v>85202</v>
      </c>
      <c r="D86" s="63" t="s">
        <v>271</v>
      </c>
      <c r="E86" s="62" t="s">
        <v>272</v>
      </c>
      <c r="F86" s="50" t="s">
        <v>262</v>
      </c>
      <c r="G86" s="65">
        <f>H86+I86+M86+N86</f>
        <v>516892</v>
      </c>
      <c r="H86" s="435"/>
      <c r="I86" s="97">
        <f t="shared" si="2"/>
        <v>8000</v>
      </c>
      <c r="J86" s="335">
        <v>8000</v>
      </c>
      <c r="K86" s="82"/>
      <c r="L86" s="82"/>
      <c r="M86" s="395"/>
      <c r="N86" s="414">
        <v>508892</v>
      </c>
    </row>
    <row r="87" spans="1:14" ht="15.75" customHeight="1">
      <c r="A87" s="61"/>
      <c r="B87" s="126"/>
      <c r="C87" s="334">
        <v>85218</v>
      </c>
      <c r="D87" s="80" t="s">
        <v>62</v>
      </c>
      <c r="E87" s="62" t="s">
        <v>158</v>
      </c>
      <c r="F87" s="62">
        <v>2005</v>
      </c>
      <c r="G87" s="114">
        <f>H87+I87+M87</f>
        <v>8600</v>
      </c>
      <c r="H87" s="81"/>
      <c r="I87" s="89">
        <f t="shared" si="2"/>
        <v>8600</v>
      </c>
      <c r="J87" s="335">
        <v>8600</v>
      </c>
      <c r="K87" s="82"/>
      <c r="L87" s="82"/>
      <c r="M87" s="395"/>
      <c r="N87" s="406"/>
    </row>
    <row r="88" spans="1:14" ht="15" customHeight="1" thickBot="1">
      <c r="A88" s="53">
        <v>58</v>
      </c>
      <c r="B88" s="127"/>
      <c r="C88" s="54"/>
      <c r="D88" s="77" t="s">
        <v>74</v>
      </c>
      <c r="E88" s="54"/>
      <c r="F88" s="136"/>
      <c r="G88" s="102">
        <f>H88+I88+M88</f>
        <v>0</v>
      </c>
      <c r="H88" s="78"/>
      <c r="I88" s="108">
        <f t="shared" si="2"/>
        <v>0</v>
      </c>
      <c r="J88" s="137"/>
      <c r="K88" s="79"/>
      <c r="L88" s="79"/>
      <c r="M88" s="400"/>
      <c r="N88" s="421"/>
    </row>
    <row r="89" spans="1:14" ht="16.5" customHeight="1" thickBot="1">
      <c r="A89" s="109"/>
      <c r="B89" s="121">
        <v>853</v>
      </c>
      <c r="C89" s="139"/>
      <c r="D89" s="140" t="s">
        <v>29</v>
      </c>
      <c r="E89" s="139"/>
      <c r="F89" s="139"/>
      <c r="G89" s="141">
        <f>SUM(G90:G91)</f>
        <v>61253</v>
      </c>
      <c r="H89" s="142">
        <f aca="true" t="shared" si="6" ref="H89:M89">SUM(H90:H91)</f>
        <v>0</v>
      </c>
      <c r="I89" s="142">
        <f t="shared" si="6"/>
        <v>36860</v>
      </c>
      <c r="J89" s="142">
        <f t="shared" si="6"/>
        <v>36860</v>
      </c>
      <c r="K89" s="142">
        <f t="shared" si="6"/>
        <v>0</v>
      </c>
      <c r="L89" s="142">
        <f t="shared" si="6"/>
        <v>0</v>
      </c>
      <c r="M89" s="387">
        <f t="shared" si="6"/>
        <v>24393</v>
      </c>
      <c r="N89" s="423"/>
    </row>
    <row r="90" spans="1:14" ht="17.25" customHeight="1">
      <c r="A90" s="61">
        <v>59</v>
      </c>
      <c r="B90" s="123"/>
      <c r="C90" s="62">
        <v>85333</v>
      </c>
      <c r="D90" s="80" t="s">
        <v>41</v>
      </c>
      <c r="E90" s="202" t="s">
        <v>42</v>
      </c>
      <c r="F90" s="62">
        <v>2005</v>
      </c>
      <c r="G90" s="114">
        <f>H90+I90+M90</f>
        <v>49853</v>
      </c>
      <c r="H90" s="138"/>
      <c r="I90" s="89">
        <f t="shared" si="2"/>
        <v>25460</v>
      </c>
      <c r="J90" s="85">
        <v>25460</v>
      </c>
      <c r="K90" s="114"/>
      <c r="L90" s="85"/>
      <c r="M90" s="404">
        <v>24393</v>
      </c>
      <c r="N90" s="422"/>
    </row>
    <row r="91" spans="1:14" ht="15.75" customHeight="1" thickBot="1">
      <c r="A91" s="53">
        <v>60</v>
      </c>
      <c r="B91" s="122"/>
      <c r="C91" s="202"/>
      <c r="D91" s="55" t="s">
        <v>75</v>
      </c>
      <c r="E91" s="202"/>
      <c r="F91" s="49">
        <v>2005</v>
      </c>
      <c r="G91" s="64">
        <f>H91+I91+M91</f>
        <v>11400</v>
      </c>
      <c r="H91" s="115"/>
      <c r="I91" s="107">
        <f t="shared" si="2"/>
        <v>11400</v>
      </c>
      <c r="J91" s="57">
        <v>11400</v>
      </c>
      <c r="K91" s="98"/>
      <c r="L91" s="57"/>
      <c r="M91" s="391"/>
      <c r="N91" s="406"/>
    </row>
    <row r="92" spans="1:14" ht="16.5" customHeight="1" thickBot="1">
      <c r="A92" s="109"/>
      <c r="B92" s="139">
        <v>854</v>
      </c>
      <c r="C92" s="110"/>
      <c r="D92" s="147" t="s">
        <v>45</v>
      </c>
      <c r="E92" s="110"/>
      <c r="F92" s="110"/>
      <c r="G92" s="141">
        <f>H92+I92+M92+N92</f>
        <v>839986</v>
      </c>
      <c r="H92" s="205"/>
      <c r="I92" s="145">
        <f t="shared" si="2"/>
        <v>19880</v>
      </c>
      <c r="J92" s="142">
        <f>SUM(J93:J94)</f>
        <v>19880</v>
      </c>
      <c r="K92" s="142">
        <f>SUM(K93)</f>
        <v>0</v>
      </c>
      <c r="L92" s="142">
        <f>SUM(L93)</f>
        <v>0</v>
      </c>
      <c r="M92" s="387">
        <f>SUM(M93)</f>
        <v>169220</v>
      </c>
      <c r="N92" s="149">
        <f>SUM(N93:N94)</f>
        <v>650886</v>
      </c>
    </row>
    <row r="93" spans="1:14" ht="19.5" customHeight="1">
      <c r="A93" s="53">
        <v>61</v>
      </c>
      <c r="B93" s="409"/>
      <c r="C93" s="54">
        <v>85403</v>
      </c>
      <c r="D93" s="77" t="s">
        <v>102</v>
      </c>
      <c r="E93" s="54" t="s">
        <v>103</v>
      </c>
      <c r="F93" s="54" t="s">
        <v>104</v>
      </c>
      <c r="G93" s="155">
        <f>H93+I93+M93+N93</f>
        <v>184220</v>
      </c>
      <c r="H93" s="203"/>
      <c r="I93" s="157">
        <f t="shared" si="2"/>
        <v>15000</v>
      </c>
      <c r="J93" s="84">
        <v>15000</v>
      </c>
      <c r="K93" s="204"/>
      <c r="L93" s="413"/>
      <c r="M93" s="413">
        <v>169220</v>
      </c>
      <c r="N93" s="406"/>
    </row>
    <row r="94" spans="1:14" ht="19.5" customHeight="1">
      <c r="A94" s="96">
        <v>62</v>
      </c>
      <c r="B94" s="201"/>
      <c r="C94" s="50">
        <v>85410</v>
      </c>
      <c r="D94" s="63" t="s">
        <v>273</v>
      </c>
      <c r="E94" s="50" t="s">
        <v>274</v>
      </c>
      <c r="F94" s="50" t="s">
        <v>262</v>
      </c>
      <c r="G94" s="65">
        <f>H94+I94+M94+N94</f>
        <v>655766</v>
      </c>
      <c r="H94" s="410"/>
      <c r="I94" s="97">
        <f t="shared" si="2"/>
        <v>4880</v>
      </c>
      <c r="J94" s="60">
        <v>4880</v>
      </c>
      <c r="K94" s="411"/>
      <c r="L94" s="60"/>
      <c r="M94" s="60"/>
      <c r="N94" s="414">
        <v>650886</v>
      </c>
    </row>
    <row r="95" spans="1:14" ht="16.5" customHeight="1" thickBot="1">
      <c r="A95" s="581" t="s">
        <v>43</v>
      </c>
      <c r="B95" s="582"/>
      <c r="C95" s="582"/>
      <c r="D95" s="582"/>
      <c r="E95" s="250"/>
      <c r="F95" s="251"/>
      <c r="G95" s="128">
        <f aca="true" t="shared" si="7" ref="G95:N95">SUM(G14+G60+G68+G89+G58+G55+G66+G77+G82+G12+G92)</f>
        <v>19543482</v>
      </c>
      <c r="H95" s="128">
        <f t="shared" si="7"/>
        <v>1383902</v>
      </c>
      <c r="I95" s="128">
        <f t="shared" si="7"/>
        <v>8098075</v>
      </c>
      <c r="J95" s="128">
        <f t="shared" si="7"/>
        <v>1290044</v>
      </c>
      <c r="K95" s="128">
        <f t="shared" si="7"/>
        <v>4997592</v>
      </c>
      <c r="L95" s="128">
        <f t="shared" si="7"/>
        <v>1810439</v>
      </c>
      <c r="M95" s="405">
        <f t="shared" si="7"/>
        <v>5233254</v>
      </c>
      <c r="N95" s="206">
        <f t="shared" si="7"/>
        <v>4812875</v>
      </c>
    </row>
    <row r="96" ht="12.75" customHeight="1" thickTop="1"/>
    <row r="97" spans="1:9" ht="12.75" customHeight="1">
      <c r="A97" s="561" t="s">
        <v>305</v>
      </c>
      <c r="B97" s="561"/>
      <c r="C97" s="561"/>
      <c r="D97" s="561"/>
      <c r="E97" s="561"/>
      <c r="F97" s="561"/>
      <c r="G97" s="561"/>
      <c r="H97" s="561"/>
      <c r="I97" s="561"/>
    </row>
    <row r="98" spans="1:14" ht="21" customHeight="1">
      <c r="A98" s="545" t="s">
        <v>314</v>
      </c>
      <c r="B98" s="546"/>
      <c r="C98" s="546"/>
      <c r="D98" s="546"/>
      <c r="E98" s="546"/>
      <c r="F98" s="546"/>
      <c r="G98" s="546"/>
      <c r="H98" s="546"/>
      <c r="I98" s="546"/>
      <c r="J98" s="546"/>
      <c r="K98" s="546"/>
      <c r="L98" s="546"/>
      <c r="M98" s="546"/>
      <c r="N98" s="546"/>
    </row>
    <row r="99" spans="1:8" ht="21" customHeight="1">
      <c r="A99" s="93"/>
      <c r="B99" s="93"/>
      <c r="C99" s="93"/>
      <c r="D99" s="93"/>
      <c r="E99" s="446"/>
      <c r="F99" s="93"/>
      <c r="G99" s="93"/>
      <c r="H99" s="94"/>
    </row>
    <row r="100" spans="1:8" ht="21" customHeight="1">
      <c r="A100" s="132"/>
      <c r="B100" s="95"/>
      <c r="C100" s="95"/>
      <c r="D100" s="93"/>
      <c r="E100" s="446"/>
      <c r="F100" s="95"/>
      <c r="G100" s="131"/>
      <c r="H100" s="94"/>
    </row>
    <row r="101" spans="1:8" ht="21" customHeight="1">
      <c r="A101" s="93"/>
      <c r="B101" s="93"/>
      <c r="C101" s="93"/>
      <c r="D101" s="93"/>
      <c r="E101" s="446"/>
      <c r="F101" s="94"/>
      <c r="G101" s="131"/>
      <c r="H101" s="94"/>
    </row>
    <row r="102" spans="1:8" ht="21" customHeight="1">
      <c r="A102" s="95"/>
      <c r="B102" s="95"/>
      <c r="C102" s="95"/>
      <c r="D102" s="95"/>
      <c r="E102" s="446"/>
      <c r="F102" s="94"/>
      <c r="G102" s="131"/>
      <c r="H102" s="94"/>
    </row>
    <row r="103" spans="1:8" ht="21" customHeight="1">
      <c r="A103" s="95"/>
      <c r="B103" s="95"/>
      <c r="C103" s="95"/>
      <c r="D103" s="95"/>
      <c r="E103" s="446"/>
      <c r="F103" s="94"/>
      <c r="G103" s="131"/>
      <c r="H103" s="94"/>
    </row>
    <row r="104" spans="1:8" ht="21" customHeight="1">
      <c r="A104" s="93"/>
      <c r="B104" s="93"/>
      <c r="C104" s="93"/>
      <c r="D104" s="93"/>
      <c r="E104" s="446"/>
      <c r="F104" s="94"/>
      <c r="G104" s="131"/>
      <c r="H104" s="94"/>
    </row>
    <row r="105" spans="1:8" ht="21" customHeight="1">
      <c r="A105" s="95"/>
      <c r="B105" s="95"/>
      <c r="C105" s="95"/>
      <c r="D105" s="95"/>
      <c r="E105" s="446"/>
      <c r="F105" s="94"/>
      <c r="G105" s="131"/>
      <c r="H105" s="94"/>
    </row>
    <row r="106" spans="1:8" ht="21" customHeight="1">
      <c r="A106" s="93"/>
      <c r="B106" s="93"/>
      <c r="C106" s="93"/>
      <c r="D106" s="93"/>
      <c r="E106" s="446"/>
      <c r="F106" s="94"/>
      <c r="G106" s="131"/>
      <c r="H106" s="94"/>
    </row>
  </sheetData>
  <mergeCells count="22">
    <mergeCell ref="O9:O11"/>
    <mergeCell ref="I7:N8"/>
    <mergeCell ref="E69:E70"/>
    <mergeCell ref="A95:D95"/>
    <mergeCell ref="A97:I97"/>
    <mergeCell ref="N9:N11"/>
    <mergeCell ref="I9:L9"/>
    <mergeCell ref="M9:M11"/>
    <mergeCell ref="I10:I11"/>
    <mergeCell ref="J10:J11"/>
    <mergeCell ref="K10:K11"/>
    <mergeCell ref="L10:L11"/>
    <mergeCell ref="A98:N98"/>
    <mergeCell ref="A6:L6"/>
    <mergeCell ref="A7:A11"/>
    <mergeCell ref="B7:B11"/>
    <mergeCell ref="C7:C11"/>
    <mergeCell ref="D7:D11"/>
    <mergeCell ref="E7:E11"/>
    <mergeCell ref="F7:F11"/>
    <mergeCell ref="G7:G11"/>
    <mergeCell ref="H7:H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Wyszkowie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Agnieszka</cp:lastModifiedBy>
  <cp:lastPrinted>2005-12-15T10:42:21Z</cp:lastPrinted>
  <dcterms:created xsi:type="dcterms:W3CDTF">2004-06-08T09:19:26Z</dcterms:created>
  <dcterms:modified xsi:type="dcterms:W3CDTF">2005-12-22T07:48:25Z</dcterms:modified>
  <cp:category/>
  <cp:version/>
  <cp:contentType/>
  <cp:contentStatus/>
</cp:coreProperties>
</file>