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9125" windowHeight="12615" firstSheet="3" activeTab="9"/>
  </bookViews>
  <sheets>
    <sheet name="zalnr 1a " sheetId="1" r:id="rId1"/>
    <sheet name="zał nr 2b" sheetId="2" r:id="rId2"/>
    <sheet name="Załącznik Nr 1" sheetId="3" r:id="rId3"/>
    <sheet name="zał nr 3 " sheetId="4" r:id="rId4"/>
    <sheet name="zał nr 4" sheetId="5" r:id="rId5"/>
    <sheet name="zał nr 6" sheetId="6" r:id="rId6"/>
    <sheet name="zał nr 5" sheetId="7" r:id="rId7"/>
    <sheet name="zał nr 5a" sheetId="8" r:id="rId8"/>
    <sheet name="zał nr 2" sheetId="9" r:id="rId9"/>
    <sheet name="zał 12" sheetId="10" r:id="rId10"/>
    <sheet name="zał 11" sheetId="11" r:id="rId11"/>
    <sheet name="zał 1c" sheetId="12" r:id="rId12"/>
    <sheet name="zał 1b" sheetId="13" r:id="rId13"/>
    <sheet name="zał2a" sheetId="14" r:id="rId14"/>
  </sheets>
  <definedNames>
    <definedName name="_xlnm.Print_Titles" localSheetId="0">'zalnr 1a '!$8:$8</definedName>
    <definedName name="_xlnm.Print_Titles" localSheetId="8">'zał nr 2'!$7:$7</definedName>
    <definedName name="_xlnm.Print_Titles" localSheetId="6">'zał nr 5'!$7:$10</definedName>
    <definedName name="_xlnm.Print_Titles" localSheetId="7">'zał nr 5a'!$7:$11</definedName>
    <definedName name="_xlnm.Print_Titles" localSheetId="5">'zał nr 6'!$6:$7</definedName>
    <definedName name="_xlnm.Print_Titles" localSheetId="13">'zał2a'!$9:$9</definedName>
    <definedName name="_xlnm.Print_Titles" localSheetId="2">'Załącznik Nr 1'!$8:$8</definedName>
  </definedNames>
  <calcPr fullCalcOnLoad="1"/>
</workbook>
</file>

<file path=xl/sharedStrings.xml><?xml version="1.0" encoding="utf-8"?>
<sst xmlns="http://schemas.openxmlformats.org/spreadsheetml/2006/main" count="1685" uniqueCount="575">
  <si>
    <t>Dotacja celowa otrzymana przez jednostkę samorządu terutorialnego od innej jednostki samorządu terytorialnego będącej instytucją wdrażającą na inwestycje i zakupy inwestycyjne realizowane na podstawie porozumień środki ZPORR</t>
  </si>
  <si>
    <t>Dział</t>
  </si>
  <si>
    <t>Rozdział</t>
  </si>
  <si>
    <t>§</t>
  </si>
  <si>
    <t>Treść</t>
  </si>
  <si>
    <t>1.</t>
  </si>
  <si>
    <t>2.</t>
  </si>
  <si>
    <t>3.</t>
  </si>
  <si>
    <t>4.</t>
  </si>
  <si>
    <t>5.</t>
  </si>
  <si>
    <t>Rolnictwo i łowiectwo</t>
  </si>
  <si>
    <t>Prace geodezyjno - urządzeniowe na potrzeby  rolnictwa</t>
  </si>
  <si>
    <t>Dotacje celowe otrzymane z budżetu państwa na zadania bieżące z zakresu administracji rządowej oraz inne zadania zlecone ustawami realizowane przez powiat</t>
  </si>
  <si>
    <t>Gospodarka mieszkaniowa</t>
  </si>
  <si>
    <t>Gospodarka gruntami i nieruchomościami</t>
  </si>
  <si>
    <t>Wpływy z opłat za zarząd, użytkowanie i użytkowanie wieczyste nieruchomości</t>
  </si>
  <si>
    <t>Działalność usługowa</t>
  </si>
  <si>
    <t>Prace geodezyjne i kartograficzne (nieinwestycyjne</t>
  </si>
  <si>
    <t>Opracowania geodezyjne i kartograficzne</t>
  </si>
  <si>
    <t>Nadzór budowlany</t>
  </si>
  <si>
    <t>Administracja publiczna</t>
  </si>
  <si>
    <t>Urzędy wojewódzkie</t>
  </si>
  <si>
    <t>Komisje poborowe</t>
  </si>
  <si>
    <t>Bezpieczeństwo publiczne i ochrona  przeciwpożarowa</t>
  </si>
  <si>
    <t>Komendy Powiatowe Państwowej Straży Pożarnej</t>
  </si>
  <si>
    <t>Ochrona zdrowia</t>
  </si>
  <si>
    <t>Wpływy z różnych opłat</t>
  </si>
  <si>
    <t>Powiatowe centra pomocy rodzinie</t>
  </si>
  <si>
    <t>Zespoły ds. orzekania o stopniu niepełnosprawności</t>
  </si>
  <si>
    <t>Powiatowe urzędy pracy</t>
  </si>
  <si>
    <t>Ogółem</t>
  </si>
  <si>
    <t>Transport i łączność</t>
  </si>
  <si>
    <t>Drogi publiczne powiatowe</t>
  </si>
  <si>
    <t>Starostwa powiatowe</t>
  </si>
  <si>
    <t>Rozdz.</t>
  </si>
  <si>
    <t>dział</t>
  </si>
  <si>
    <t>300.000</t>
  </si>
  <si>
    <t>80.000</t>
  </si>
  <si>
    <t>Zakup usług pozostałych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</si>
  <si>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</si>
  <si>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</si>
  <si>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</si>
  <si>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</si>
  <si>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</si>
  <si>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</si>
  <si>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Podróże służbowe krajowe</t>
  </si>
  <si>
    <t>Różne opłaty i składki</t>
  </si>
  <si>
    <t>Odpisy na ZFŚS</t>
  </si>
  <si>
    <t>Podatki od nieruchomości</t>
  </si>
  <si>
    <t>Opłaty na rzecz budżetu państwa</t>
  </si>
  <si>
    <t>Zakup pozostałych usług</t>
  </si>
  <si>
    <t>Dodatkowe wynagrodzenia roczne</t>
  </si>
  <si>
    <t>Zakup usług remontowych</t>
  </si>
  <si>
    <t>150.724</t>
  </si>
  <si>
    <t>Wynagrodzenia osobowe</t>
  </si>
  <si>
    <t>115.400</t>
  </si>
  <si>
    <t>10.000</t>
  </si>
  <si>
    <t>22.300</t>
  </si>
  <si>
    <t>43.000</t>
  </si>
  <si>
    <t>Różne wydatki na rzecz osób fizycznych</t>
  </si>
  <si>
    <t>3.780</t>
  </si>
  <si>
    <t>5.540</t>
  </si>
  <si>
    <t>1.060</t>
  </si>
  <si>
    <t>Uposażenie funkcjonariuszy</t>
  </si>
  <si>
    <t>Nagrody roczne funkcjonariuszy</t>
  </si>
  <si>
    <t>Zakup środków żywności</t>
  </si>
  <si>
    <t>Zakup leków i materiałów medycznych</t>
  </si>
  <si>
    <t>Wydatki inwestycyjne</t>
  </si>
  <si>
    <t>Świadczenia społeczne</t>
  </si>
  <si>
    <t>Rożne wydatki na rzecz osób fizycznych</t>
  </si>
  <si>
    <t>9.314.837</t>
  </si>
  <si>
    <t>Leśnictwo</t>
  </si>
  <si>
    <t>Nadzór nad gospodarką leśną</t>
  </si>
  <si>
    <t>Rady powiatów</t>
  </si>
  <si>
    <t>Podróże służbowe zagraniczne</t>
  </si>
  <si>
    <t>Zakup usług zdrowotnych</t>
  </si>
  <si>
    <t>Podatek VAT</t>
  </si>
  <si>
    <t>Różne rozliczenia</t>
  </si>
  <si>
    <t>Różne rozliczenia finansowe</t>
  </si>
  <si>
    <t>Oświata i wychowanie</t>
  </si>
  <si>
    <t>Szkoły podstawowe specjalne</t>
  </si>
  <si>
    <t>Zakup pomocy naukowych i dydaktycznych</t>
  </si>
  <si>
    <t>Gimnazja specjalne</t>
  </si>
  <si>
    <t>Licea ogólnokształcące</t>
  </si>
  <si>
    <t>Wpłaty na PFRON</t>
  </si>
  <si>
    <t>Odpis na ZFŚS</t>
  </si>
  <si>
    <t>Szkoły zawodowe specjalne</t>
  </si>
  <si>
    <t>Pozostała działalność</t>
  </si>
  <si>
    <t>Składki na ubezpieczenie zdrowotne oraz świadczenia dla osób nie objętych obowiązkiem ubezpieczenia zdrowotnego</t>
  </si>
  <si>
    <t>Placówki opiekuńczo - wychowawcze</t>
  </si>
  <si>
    <t>Środki żywności</t>
  </si>
  <si>
    <t>Domy Pomocy Społecznej</t>
  </si>
  <si>
    <t>Rodziny zastępcze</t>
  </si>
  <si>
    <t>Edukacyjna opieka wychowawcza</t>
  </si>
  <si>
    <t>Świetlice szkolne</t>
  </si>
  <si>
    <t>Specjalne ośrodki szkolno - wychowawcze</t>
  </si>
  <si>
    <t>Poradnie psychologiczno - pedagogiczne oraz inne poradnie specjalistyczne</t>
  </si>
  <si>
    <t>Zakup pomocy dydaktycznych</t>
  </si>
  <si>
    <t>Internaty i bursy szkolne</t>
  </si>
  <si>
    <t>Kultura i ochrona dziedzictwa narodowego</t>
  </si>
  <si>
    <t>Dotacje celowe otrzymane z budżetu państwa na realizację bieżących zadań własnych powiatu</t>
  </si>
  <si>
    <t>Wpływy z opłaty komunikacyjnej</t>
  </si>
  <si>
    <t>Wpływy z różnych dochodów</t>
  </si>
  <si>
    <t>Udziały powiatów w podatkach stanowiących dochód budżetu państwa</t>
  </si>
  <si>
    <t>Podatek dochodowy od osób fizycznych</t>
  </si>
  <si>
    <t>Część oświatowa subwencji ogólnej dla jednostek samorządu terytorialnego</t>
  </si>
  <si>
    <t>Subwencje ogólne z budżetu państwa</t>
  </si>
  <si>
    <t>Pozostałe odsetki</t>
  </si>
  <si>
    <t>Specjalne ośrodki szkolno-wychowawcze</t>
  </si>
  <si>
    <t>193.724</t>
  </si>
  <si>
    <t>pozostałe odsetki</t>
  </si>
  <si>
    <t>Szkoły zawodowe</t>
  </si>
  <si>
    <t>Dochody z najmu i dzierżawy składników majątkowych</t>
  </si>
  <si>
    <t xml:space="preserve">Wpływy z usług </t>
  </si>
  <si>
    <t>składki na ubezpieczenie społeczne</t>
  </si>
  <si>
    <t>Składki na fundusz pracy</t>
  </si>
  <si>
    <t>Składki na ubezpieczenie społeczne</t>
  </si>
  <si>
    <t xml:space="preserve">Wynagrodzenia osobowe </t>
  </si>
  <si>
    <t xml:space="preserve">Zakup energii </t>
  </si>
  <si>
    <t>Podatek od nieruchomości</t>
  </si>
  <si>
    <t>Obsługa długu publicznego</t>
  </si>
  <si>
    <t>Różne dochody</t>
  </si>
  <si>
    <t>Rozdz</t>
  </si>
  <si>
    <t>Wpływy z opłat za zarząd, użytkowanie  i użytkowanie wieczyste nieruchomości</t>
  </si>
  <si>
    <t>Obrona cywilna</t>
  </si>
  <si>
    <t xml:space="preserve">Składki na ubezpieczenie zdrowotne </t>
  </si>
  <si>
    <t xml:space="preserve">Zakup usług pozostałych                                        </t>
  </si>
  <si>
    <t xml:space="preserve">Składki na  ubezpieczenia zdrowotne                                             </t>
  </si>
  <si>
    <t>Centra kształcenia ustawicznego i praktycznego oraz ośrodki dokształcania zawodowego</t>
  </si>
  <si>
    <t xml:space="preserve">                                                Ogółem</t>
  </si>
  <si>
    <t>Rozliczenia z tytułu poręczeń i gwarancji udzielonych przez Skarb Państwa lub jednostkę samorządu terytorialnego</t>
  </si>
  <si>
    <t>Wydatki na zakupy inwestycyjne</t>
  </si>
  <si>
    <t xml:space="preserve">Zakup materiałów i wyposażenia                            </t>
  </si>
  <si>
    <t>Wpływy z opłat za koncesje i licencje</t>
  </si>
  <si>
    <t>Komisje egzaminacyjne</t>
  </si>
  <si>
    <t>Dokształcanie i doskonalenie nauczycieli</t>
  </si>
  <si>
    <t>Rady Powiatu w Wyszkowie</t>
  </si>
  <si>
    <t>Lp.</t>
  </si>
  <si>
    <t>Dz.</t>
  </si>
  <si>
    <t>Nazwa Programu inwestycyjnego</t>
  </si>
  <si>
    <t>Jednostka organizacyjna realizująca program lub koordynująca wykonanie programu</t>
  </si>
  <si>
    <t>Okres realizacji programu</t>
  </si>
  <si>
    <t>Wysokość wydatków w latach</t>
  </si>
  <si>
    <t>Starostwo Powiatowe w Wyszkowie</t>
  </si>
  <si>
    <t>Nakłady inwest. poniesione w latach ubiegłych</t>
  </si>
  <si>
    <t>DZ.00 - PRZYCHODY I ROZCHODY ZWIĄZANE Z FINANSOWANIEM NIEDOBORU I</t>
  </si>
  <si>
    <t>ROZDYSPONOWANIEM NADWYŻKI BUDŻETOWEJ ORAZ Z PRYWATYZACJĄ MAJĄTKU</t>
  </si>
  <si>
    <t>JEDNOSTEK SAMORZĄDU TERYTORIALNEGO</t>
  </si>
  <si>
    <t>Klasyfikacja przychodów i rozchodów</t>
  </si>
  <si>
    <t>Planowane dochody</t>
  </si>
  <si>
    <t>Planowane wydatki</t>
  </si>
  <si>
    <t>Wynik</t>
  </si>
  <si>
    <t>różnica 1+2  (+)</t>
  </si>
  <si>
    <t>lub między 2 i 1 (-)</t>
  </si>
  <si>
    <t>I.</t>
  </si>
  <si>
    <t>Sprzedaż papierów wartościowych (+)</t>
  </si>
  <si>
    <t>Kredyty zaciągane w bankach krajowych (+)</t>
  </si>
  <si>
    <t>Pożyczki (+)</t>
  </si>
  <si>
    <t>Prywatyzacja majątku (+)</t>
  </si>
  <si>
    <t>Nadwyżka budzetu z lat ubiegłych (+)</t>
  </si>
  <si>
    <t>Wolne środki wynikające z rozliczeń kredytów i pożyczek z lat ubiegłych</t>
  </si>
  <si>
    <t>Wykup papierów wartościowych  (-)</t>
  </si>
  <si>
    <t>Spłata pożyczki (-)</t>
  </si>
  <si>
    <t>Spłata kredytu (-)</t>
  </si>
  <si>
    <t>Udzielone pożyczki (-)</t>
  </si>
  <si>
    <t>6.</t>
  </si>
  <si>
    <t>II.</t>
  </si>
  <si>
    <t>III.</t>
  </si>
  <si>
    <t>§ 992</t>
  </si>
  <si>
    <t>Finansowanie (I - II)</t>
  </si>
  <si>
    <t>Rezerwy ogólne i celowe</t>
  </si>
  <si>
    <t>Rezerwy</t>
  </si>
  <si>
    <t>Zakup leków i materiałów opatrunkowych</t>
  </si>
  <si>
    <t xml:space="preserve">Zakup usług pozostałych                                         </t>
  </si>
  <si>
    <t xml:space="preserve">Różne opłaty i składki                                           </t>
  </si>
  <si>
    <r>
      <t xml:space="preserve">Transport </t>
    </r>
    <r>
      <rPr>
        <sz val="8"/>
        <rFont val="Arial"/>
        <family val="2"/>
      </rPr>
      <t> </t>
    </r>
    <r>
      <rPr>
        <b/>
        <sz val="8"/>
        <rFont val="Arial"/>
        <family val="2"/>
      </rPr>
      <t xml:space="preserve"> i łączność</t>
    </r>
  </si>
  <si>
    <t>BS Wyszków</t>
  </si>
  <si>
    <t>Obsługa odsetek/dyskonta</t>
  </si>
  <si>
    <t>I</t>
  </si>
  <si>
    <t>010</t>
  </si>
  <si>
    <t>01005</t>
  </si>
  <si>
    <t>020</t>
  </si>
  <si>
    <t>02002</t>
  </si>
  <si>
    <t>Licea profilowane</t>
  </si>
  <si>
    <t>Składki na PFRON</t>
  </si>
  <si>
    <t>Dochody od osób prawnych, od osób fizycznych i od innych jednostek nieposiadających osobowości prawnej oraz wydatki związane z ich poborem</t>
  </si>
  <si>
    <t>02001</t>
  </si>
  <si>
    <t>Gospodarka leśna</t>
  </si>
  <si>
    <t>Prace geodezyjne i kartograficzne (nieinwestycyjne)</t>
  </si>
  <si>
    <t>Komendy powiatowe Państwowej Straży Pożarnej</t>
  </si>
  <si>
    <t>Część wyrównawcza subwencji ogólnej dla powiatów</t>
  </si>
  <si>
    <t>852</t>
  </si>
  <si>
    <t>Pomoc społeczna</t>
  </si>
  <si>
    <t>85201</t>
  </si>
  <si>
    <t>85202</t>
  </si>
  <si>
    <t>85204</t>
  </si>
  <si>
    <t>85218</t>
  </si>
  <si>
    <t>853</t>
  </si>
  <si>
    <t>Pozostałe zadania w zakresie polityki społecznej</t>
  </si>
  <si>
    <t>Zespoły do spraw orzekania o niepełnosprawności</t>
  </si>
  <si>
    <t>Państwowy Fundusz Rehabilitacji Osób Niepełnosprawnych</t>
  </si>
  <si>
    <t>Poradnie psychologiczno - pedagogiczne, w tym poradnie specjalistyczne</t>
  </si>
  <si>
    <t>Wypłaty z tytułu gwarancji i poręczeń</t>
  </si>
  <si>
    <t>Odsetki i dyskonto od krajowych skarbowych papierów wartościowych oraz od krajowych pożyczek i kredytów</t>
  </si>
  <si>
    <t>Dotacja podmiotowa z budżetu dla jednostek niezaliczanych do sektora finansów publicznych</t>
  </si>
  <si>
    <t xml:space="preserve">Świadczenia społeczne                                           </t>
  </si>
  <si>
    <t>Załącznik Nr 2</t>
  </si>
  <si>
    <t>2110</t>
  </si>
  <si>
    <t>2460</t>
  </si>
  <si>
    <t>Środki otrzymane od pozostałych jednostek zaliczanych do sektora finansów publicznych na realizację zadań bieżących jednostek zaliczanych do sektora finansów publicznych</t>
  </si>
  <si>
    <t>0470</t>
  </si>
  <si>
    <t>0690</t>
  </si>
  <si>
    <t>0420</t>
  </si>
  <si>
    <t>0590</t>
  </si>
  <si>
    <t>0750</t>
  </si>
  <si>
    <t>0920</t>
  </si>
  <si>
    <t>0970</t>
  </si>
  <si>
    <t>0010</t>
  </si>
  <si>
    <t>0020</t>
  </si>
  <si>
    <t>Podatek dochodowy od osób prawnych</t>
  </si>
  <si>
    <t>2920</t>
  </si>
  <si>
    <t>80102</t>
  </si>
  <si>
    <t>2130</t>
  </si>
  <si>
    <t>0830</t>
  </si>
  <si>
    <t>ZWIĄZANYCH Z REALIZACJĄ ZADAŃ Z ZAKRESU ADMINISTRACJI RZĄDOWEJ I INNYCH ZADAŃ ZLECONYCH POWIATOWI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</si>
  <si>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</si>
  <si>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</t>
  </si>
  <si>
    <t xml:space="preserve">                                                                                         </t>
  </si>
  <si>
    <t>Załącznik Nr 1a</t>
  </si>
  <si>
    <t xml:space="preserve">Rady Powiatu w Wyszkowie </t>
  </si>
  <si>
    <t>Załącznik Nr 2a</t>
  </si>
  <si>
    <t xml:space="preserve">                                                                           </t>
  </si>
  <si>
    <t xml:space="preserve">                                                                                </t>
  </si>
  <si>
    <t xml:space="preserve">                                                                    </t>
  </si>
  <si>
    <t xml:space="preserve">                                                                      </t>
  </si>
  <si>
    <t xml:space="preserve">                </t>
  </si>
  <si>
    <t>WYDATKÓW ZWIĄZANYCH Z REALIZACJĄ ZADAŃ Z ZAKRESU ADMINISTRACJI RZĄDOWEJ I INNYCH ZADAŃ ZLECONYCH POWIATOWI</t>
  </si>
  <si>
    <t>Kary i odszkodowania wypłacane na rzecz osób fizycznych</t>
  </si>
  <si>
    <t>Wynagrodzenia osobowe członków korpusu służby cywilnej</t>
  </si>
  <si>
    <t>Koszty postępowania sądowego i prokuratorskiego</t>
  </si>
  <si>
    <t>Biblioteki</t>
  </si>
  <si>
    <t>§ 952</t>
  </si>
  <si>
    <t>Kary i odszkodowania na rzecz osób fizycznych</t>
  </si>
  <si>
    <t>Wynagrodzenia osobowe pracowników korpusu służbu cywilnej</t>
  </si>
  <si>
    <t>75832</t>
  </si>
  <si>
    <t>Część równoważaca subwencji ogólnej dla powiatów</t>
  </si>
  <si>
    <t>Załączni Nr 1 b</t>
  </si>
  <si>
    <t>Dotacje celowe przekazane gminie na zadania bieżące realizowane na podstawie porozumień między jst</t>
  </si>
  <si>
    <t>placówki opiek-wychow.</t>
  </si>
  <si>
    <t xml:space="preserve">za uczniów </t>
  </si>
  <si>
    <t>Oplaty na rzecz budzetu jst.</t>
  </si>
  <si>
    <t>Opłaty na rzecz budżetu jst</t>
  </si>
  <si>
    <t>SOSW w Wyszkowie</t>
  </si>
  <si>
    <t>6410</t>
  </si>
  <si>
    <t>Dotacje celowe otrzymane z budżetu państwana inwestycje i zakupy inwestycyjne z zakresu administracji rządowej oraz inne zadania zlecone ustawami realizowane przez powiat</t>
  </si>
  <si>
    <t>Długoterminowe</t>
  </si>
  <si>
    <t>lata następne</t>
  </si>
  <si>
    <t>Rodzaj zadłużenia oraz nazwa zadania</t>
  </si>
  <si>
    <t>Kredytobiorca, pożyczkodawca</t>
  </si>
  <si>
    <t xml:space="preserve">Data zaciągnięcia </t>
  </si>
  <si>
    <t>Planowane kwoty spłaty w latach</t>
  </si>
  <si>
    <t>II</t>
  </si>
  <si>
    <t>III</t>
  </si>
  <si>
    <t>IV</t>
  </si>
  <si>
    <t>z tego w kwartale</t>
  </si>
  <si>
    <t>WFOŚiGW w Warszawie</t>
  </si>
  <si>
    <t>23.12.2003 r.</t>
  </si>
  <si>
    <t>16.09.2004 r</t>
  </si>
  <si>
    <t>Odsetki</t>
  </si>
  <si>
    <t>Poręczenia i gwarancje</t>
  </si>
  <si>
    <t>Zobowiązania wymagalne</t>
  </si>
  <si>
    <t>Ogółem dług</t>
  </si>
  <si>
    <t>Ogółem odsetki</t>
  </si>
  <si>
    <t>Dochody budżetu</t>
  </si>
  <si>
    <t>2360</t>
  </si>
  <si>
    <t>Dochody jednostek samorządu terytorialnego związane z realizacją zadań z zakresu administracji rządowej oraz innych zadań zleconych ustawami</t>
  </si>
  <si>
    <t>Wynagrodzenia bezosobowe</t>
  </si>
  <si>
    <t>Opłaty za usługi internetowe</t>
  </si>
  <si>
    <t>opłaty za usługi internetowe</t>
  </si>
  <si>
    <t>0870</t>
  </si>
  <si>
    <t>Wpływy ze sprzedaży składników majątkowych</t>
  </si>
  <si>
    <t>2320</t>
  </si>
  <si>
    <t>Dotacj celowe otrzymane z powiatu na zadania bieżące realizowane na podstawie porozumień między jednostkami samorządu terytorialnego</t>
  </si>
  <si>
    <t>środki własne powiatu</t>
  </si>
  <si>
    <t>Poz</t>
  </si>
  <si>
    <t>Łączne nakłady inwestycyjne</t>
  </si>
  <si>
    <t>Kredyt/ pożyczka</t>
  </si>
  <si>
    <t>Starostwo Powiatowe</t>
  </si>
  <si>
    <t>Modernizacja dróg powiatowych w tym:</t>
  </si>
  <si>
    <t>Nr 28534 Kamieńczyk - Puste Łąki w m. Świniotop -426 mb</t>
  </si>
  <si>
    <t>Odnowy dróg powiatowych w tym:</t>
  </si>
  <si>
    <t>zakup sprzętu komputerowego</t>
  </si>
  <si>
    <t>PINB w Wyszkowie</t>
  </si>
  <si>
    <t>Powiatowy Urząd Pracy w Wyszkowie</t>
  </si>
  <si>
    <t>Ogółem inwestycje</t>
  </si>
  <si>
    <t>75075</t>
  </si>
  <si>
    <t>Promocja jednostek samorządu terytorialnego</t>
  </si>
  <si>
    <t>Dotacje celowe przekazane dla powiatu na zadania bieżące realizowane na podstawie porozumień między jst</t>
  </si>
  <si>
    <t>85446</t>
  </si>
  <si>
    <t>Załączni Nr 1 c</t>
  </si>
  <si>
    <t>Wydatki osobowe niezaliczane do uposażeń</t>
  </si>
  <si>
    <t>Równoważniki pieniężne i ekwiwalenty dla funkcjonariuszy</t>
  </si>
  <si>
    <t>Pozostałe podatki na rzecz jst</t>
  </si>
  <si>
    <t>otrzymanych na zadania realizowane w drodze umów i porozumień między jednostkami samorządu terytorialnego</t>
  </si>
  <si>
    <t>Placówki opiekuńczo wychowawcze</t>
  </si>
  <si>
    <t>Załącznik Nr 4</t>
  </si>
  <si>
    <t xml:space="preserve">kredyt inwestycyjny </t>
  </si>
  <si>
    <t>kredyt inwestycyjny</t>
  </si>
  <si>
    <t>Bank Pocztowy S.A.  POK w Ostrołęce</t>
  </si>
  <si>
    <t>Kredyt inwestycyjny</t>
  </si>
  <si>
    <t>pożyczki zaciągnięte w WFOŚiGW</t>
  </si>
  <si>
    <t>Fundusze strukturalne</t>
  </si>
  <si>
    <t>SPZZOZ</t>
  </si>
  <si>
    <t>Budowa chodników</t>
  </si>
  <si>
    <t xml:space="preserve">Budowa chodnika przy drodze Nr 28536 Wyszków - Długosiodło długości 581 mb  ul. I Armii WP w Wyszkowie  </t>
  </si>
  <si>
    <t>Budowa chodnika przy drodze Nr 28548 Wyszków - Somianka - Popowo Kościelne długości 500 mb w Rybienku Nowym</t>
  </si>
  <si>
    <t>Nr 28562 Mostówka - Zabrodzie w m. Mostówka - 254 mb</t>
  </si>
  <si>
    <t>Nr 28533 Turzyn - Brańszczyk - Niemiry w m. Turzyn  -2200 mb</t>
  </si>
  <si>
    <t xml:space="preserve">Nr 28556 Dręszew - Obrąb w m. Zabrodzie -1 150  mb </t>
  </si>
  <si>
    <t>Nr 28534 Kamieńczyk - Puste Łąki w m. Kamieńczyk  -426  mb</t>
  </si>
  <si>
    <t>Nr 28542 Somianka - Rząśnik w m. Somianka dł 376 mb</t>
  </si>
  <si>
    <t>Nr 28547 Gładczyn - Popowo Kościelne w m. od 62 do Popowa -400 mb</t>
  </si>
  <si>
    <t>Nr 28548 Wyszków - Somianka - Popowo Kościelne kierunek Więziennictwo dł 500 mb</t>
  </si>
  <si>
    <t>w tym  fundusz nagród  do 8 % funduszu</t>
  </si>
  <si>
    <t>6300</t>
  </si>
  <si>
    <t>92113</t>
  </si>
  <si>
    <t>Dotacje celowe otrzymane z budżetu państwa na inwestycje i zakupy inwestycyjne z zakresu administracji rządowej oraz inne zadania zlecone ustawami realizowane przez powiat</t>
  </si>
  <si>
    <t>Limity wydatków na programy i projekty realizowane ze środków pochodzących z funduszy strukturalnych</t>
  </si>
  <si>
    <t>Nazwa projektu i źródła finansowania</t>
  </si>
  <si>
    <t>Jednostka realizująca projekt</t>
  </si>
  <si>
    <t>Okres realizacji</t>
  </si>
  <si>
    <t>Łączne nakłady finansowe</t>
  </si>
  <si>
    <t>Wydatki bieżące razem:</t>
  </si>
  <si>
    <t>Zintegrowany program operacyjny rozwoju regionalnego</t>
  </si>
  <si>
    <t>Priorytet 2 - Wzmocnienie rozwoju zasobów ludzkich w regionach</t>
  </si>
  <si>
    <t>Działanie 2.2 - Wyrównywanie szans edukacyjnych poprzez programy stypendialne</t>
  </si>
  <si>
    <t>Budzet powiatu</t>
  </si>
  <si>
    <t>Budżet gminy</t>
  </si>
  <si>
    <t>Budżet państwa</t>
  </si>
  <si>
    <t>środki UE</t>
  </si>
  <si>
    <t>inne</t>
  </si>
  <si>
    <t>środki EFS</t>
  </si>
  <si>
    <t>Priorytet 3 - Rozwój lokalny</t>
  </si>
  <si>
    <t>Budzet państwa</t>
  </si>
  <si>
    <t>Budżet powiatu</t>
  </si>
  <si>
    <t>Ogółem programy:</t>
  </si>
  <si>
    <t>Szkolnictwo wyższe</t>
  </si>
  <si>
    <t>80309</t>
  </si>
  <si>
    <t>Stypendia dla studentów</t>
  </si>
  <si>
    <t>Pomoc materialna dla studentów</t>
  </si>
  <si>
    <t>85415</t>
  </si>
  <si>
    <t>Pomoc materialna dla uczniów</t>
  </si>
  <si>
    <t>Stypendia dla uczniów</t>
  </si>
  <si>
    <t>2888</t>
  </si>
  <si>
    <t>2889</t>
  </si>
  <si>
    <t>Dotacja celowa otrzymana przez jednostę samorządu terytorialnego od innej jednostki samorządu teryetorialnego będącej instytucją wdrażającą na zadania bieżące realizowane na podstawie porozumień</t>
  </si>
  <si>
    <t>803</t>
  </si>
  <si>
    <t>6648</t>
  </si>
  <si>
    <t>Załącznik Nr 3</t>
  </si>
  <si>
    <t>PRZYCHODY</t>
  </si>
  <si>
    <t>ROZCHODY</t>
  </si>
  <si>
    <t>2006 - 2007</t>
  </si>
  <si>
    <t>2006 -2007</t>
  </si>
  <si>
    <t xml:space="preserve">Nr 28536 Wyszków - Długosiodło -  w m. Wyszków 500 mb </t>
  </si>
  <si>
    <t>01095</t>
  </si>
  <si>
    <t>92116</t>
  </si>
  <si>
    <t>Centra kultury i sztuki</t>
  </si>
  <si>
    <t xml:space="preserve">PLAN DOCHODÓW NA 2007 R. </t>
  </si>
  <si>
    <t>Plan na 2007r.</t>
  </si>
  <si>
    <t>Plan dochodów na 2007 r. podlegających przekazaniu do budżetu państwa związanych z realizacją zadań z zakresu administracji rządowej i innych zadań zleconych</t>
  </si>
  <si>
    <t>Plan na 2007 r.</t>
  </si>
  <si>
    <t>z tego dochody powiatu 141.250 PLN</t>
  </si>
  <si>
    <t>Nakłady poniesione w latach poprzednich</t>
  </si>
  <si>
    <t>Wysokość wydatków w roku budżetowym 2007</t>
  </si>
  <si>
    <t>Wysokość wydatków w latach 2008-2009</t>
  </si>
  <si>
    <t>Projekt: "Wspieranie rozwoju edukacyjnego studentów w roku akademickim 2006/2007"</t>
  </si>
  <si>
    <t>Projekt: "Wspieranie rozwoju edukacyjnego uczniów szkół ponadgimnazjalnych w roku szkolnym 2006/2007"</t>
  </si>
  <si>
    <t>Zintegrowany Program Operacyjny Rozwoju Regionalnego</t>
  </si>
  <si>
    <t>Działanie 2.3 - Reorientacja zawodowa osób odchodzących z rolnictwa</t>
  </si>
  <si>
    <t>Projekt: "Przygotowanie osób odchodzących z rolnictwa w powiecie wyszkowskim do nowych zawodów"</t>
  </si>
  <si>
    <t>Centrum Kształcenia Praktycznego w Wyszkowie</t>
  </si>
  <si>
    <t>2006 - 2008</t>
  </si>
  <si>
    <t>Działanie 2.5 - Promocja Przedsiębiorczości</t>
  </si>
  <si>
    <t>Projekt: "Start w biznesie w powiecie wyszkowskim"</t>
  </si>
  <si>
    <t>Działanie 3.5 - Lokalna infrastruktura społeczna</t>
  </si>
  <si>
    <t>Poddziałanie 3.5.1 - Lokalna infrastruktura edukacyjna i sportowa</t>
  </si>
  <si>
    <t>Projekt: Wyposażenie sal dydaktycznych oraz poprawa bazy socjalnej w internacie SOSz-W w Wyszkowie</t>
  </si>
  <si>
    <t>Specjalny Ośrodek Szkolno - Wychowawczy w Wyszkowie</t>
  </si>
  <si>
    <t>Program Operacyjny Kapitał Ludzki 2007 - 2013</t>
  </si>
  <si>
    <t>Priorytet VIII - Rozwój wykształcenia i kompetencji w regionach</t>
  </si>
  <si>
    <t>Projekt: "Wyrównanie szans edukacyjnych uczniów w roku szkolnym 2007/2008"</t>
  </si>
  <si>
    <t>2007 - 2008</t>
  </si>
  <si>
    <t>Projekt: "Wspieranie szans edukacyjnych  studentów w roku akademickim 2007/2008"</t>
  </si>
  <si>
    <t>Razem wydatki inwestycyjne</t>
  </si>
  <si>
    <t>Priorytet IV - Inwestycje w ochronę środowiska</t>
  </si>
  <si>
    <t>Projekt: Termomodernizacja budynków użyteczności publicznej jednostek organizacyjnych Powiatu Wyszkowskiego</t>
  </si>
  <si>
    <t>Regionalny Program Operacyjny Województwa Mazowieckiego 2007 - 2013</t>
  </si>
  <si>
    <t>Priorytet IV - Tworzenie i poprawa warunków dla rozwoju kapitału ludzkiego</t>
  </si>
  <si>
    <t>2007 - 2009</t>
  </si>
  <si>
    <t>Projekt: Modernizacja infrastruktury edukacyjno - sportowej Zespołu Szkół Nr 2 w Wyszkowie</t>
  </si>
  <si>
    <t>Zespół Szkół Nr 2 w Wyszkowie</t>
  </si>
  <si>
    <t>Projekt: Rozbudowa, modernizacja i wyposażenie infrastruktury edukacyjnej i towarzyszącej I Liceum Ogólnokształcącego w Wyszkowie</t>
  </si>
  <si>
    <t>I Liceum Ogólnokształcące w Wyszkowie</t>
  </si>
  <si>
    <t>Projekt: Rozbudowa, modernizacja i wyposażenie Bursy Szkolnej w Wyszkowie</t>
  </si>
  <si>
    <t>Bursa Szkolna w Wyszkowie</t>
  </si>
  <si>
    <t>Sektorowy Program Operacyjny Rozwoju Zasobów Ludzkich 2004 - 2006</t>
  </si>
  <si>
    <t>Działanie 1.2 - Perspektywy dla młodzieży</t>
  </si>
  <si>
    <t>Priorytet: Aktywna polityka rynku pracy oraz integracji zawodowej i społecznej</t>
  </si>
  <si>
    <t>Projekt : "Im - Puls"</t>
  </si>
  <si>
    <t>Powiatowy Urząd Pracy</t>
  </si>
  <si>
    <t>2006-2007</t>
  </si>
  <si>
    <t>Środki z Funduszu Pracy</t>
  </si>
  <si>
    <t>Środki z UE</t>
  </si>
  <si>
    <t>Działanie 1.3 - Przeciwdziałanie i zwalczanie długotrwałego bezrobocia</t>
  </si>
  <si>
    <t>Projekt: Aktywni bezrobotni -  Efektywne zatrudnienie</t>
  </si>
  <si>
    <t>Środki z EFS</t>
  </si>
  <si>
    <t>WYDATKI INWESTYCYJNE W ROKU BUDŻETOWYM 2007 ORAZ NA PROGRAMY WIELOLETNIE</t>
  </si>
  <si>
    <t>Ogółem        2007 r.</t>
  </si>
  <si>
    <t>Nr 28554 Wyszków - Ślubów w m. Drogoszewo - 800 mb</t>
  </si>
  <si>
    <t>Nr 28526 Długosiodło - Lubiel Nowy -  Rząśnik w m. Nowa Wieś, Chrzczanka, Bosewo Stare dł 1 300 mb</t>
  </si>
  <si>
    <t>Nr 28526 Długosiodło -Lubiel Nowy - Rząśnik w m. Lubiel Stary dł  1250 mb</t>
  </si>
  <si>
    <t>Nr 28526 Długosiodło -Lubiel Nowy - Rząśnik w m. Ostrykół dł  500 mb</t>
  </si>
  <si>
    <t>2006- 2007</t>
  </si>
  <si>
    <t>Budowa chodnika przy drodze Nr 28548 Wyszków - Somianka - Popowo Kościelne długości 246,82 mb w Rybienku Starym</t>
  </si>
  <si>
    <t>2006 -2008</t>
  </si>
  <si>
    <t>Wymiana dachu na budynku Starostwa - III rata</t>
  </si>
  <si>
    <t>Modernizacja infrasktruktury edukacyjno - sportowej Zespołu Szkół Nr 2 w Wyszkowie</t>
  </si>
  <si>
    <t>Rozbudowa, modernizacja i wyposażenie infrastruktury edukacyjnej i towarzyszącej I Liceum Ogólnokształcącego w Wyszkowie</t>
  </si>
  <si>
    <t>2007-2009</t>
  </si>
  <si>
    <t>Zakup kserokopiarki i bemara (wózek z podgrzewaczem potraw)</t>
  </si>
  <si>
    <t>Dom Pomocy Społecznej w Brańszczyku</t>
  </si>
  <si>
    <t>Zakup samochodu osobowego</t>
  </si>
  <si>
    <t>Rozbudowa kompleksu Specjalnego Ośrodka Szkolno - Wychowawczego w Wyszkowie wraz z salą gmimnastyczną</t>
  </si>
  <si>
    <t>Rozbudowa, modernizacja i wyposażenie Bursy Szkolnej wWyszkowie</t>
  </si>
  <si>
    <t>2007 -2009</t>
  </si>
  <si>
    <t xml:space="preserve">  PLAN   DOCHODÓW   NA   2007r.</t>
  </si>
  <si>
    <t>Dotacja celowa otrzymana przez jednostkę samorządu terytorialnego od innej jednostki samorządu terytorialnego będącej instytucją wdrażającą na inwestycje i zakupy inwestycyjne realizowane na podstawie porozumień</t>
  </si>
  <si>
    <t xml:space="preserve">Dotacja celowa otrzymana przez jednostę samorządu terytorialnego od innej jednostki samorządu teryetorialnego będącej instytucją wdrażającą na zadania bieżące realizowane na podstawie porozumień </t>
  </si>
  <si>
    <t>Wpływy z tytułu pomocy finansowej udzielanej między jednostkami samorządu terytorialnego na dofinansowanie własnych zadań inwestycyjnych i zakupów inwestycyjnych</t>
  </si>
  <si>
    <t>75618</t>
  </si>
  <si>
    <t>Wpływy z innych opłat stanowiących dochody jednostek samorządu terytorialnego na podstawie ustaw</t>
  </si>
  <si>
    <t>0490</t>
  </si>
  <si>
    <t>Wpływy z innych lokalnych opłat pobieranych przez jednostki samorządu terytorialnego na podstawie odrębnych ustaw</t>
  </si>
  <si>
    <t>2690</t>
  </si>
  <si>
    <t>Środki z funduszu pracy</t>
  </si>
  <si>
    <t>2310</t>
  </si>
  <si>
    <t>Dotacje celowe otrzymane z gminy na zadania bieżące realizowane na podstawie porozumień między jednostkami samorządu terytorialnego</t>
  </si>
  <si>
    <t xml:space="preserve">                                                                                                                    Załącznik Nr  1              </t>
  </si>
  <si>
    <t xml:space="preserve">                                                                                                                   Rady Powiatu w Wyszkowie</t>
  </si>
  <si>
    <t>Plan dotacji celowych na 2007 r.</t>
  </si>
  <si>
    <t>Opłaty czynszowe za pomieszczenia biurowe</t>
  </si>
  <si>
    <t>Opłaty z tytułu zakupu usług telekomunikacyjnych telefonii komórkowej</t>
  </si>
  <si>
    <t>Opłaty z tytułu zakupu usług telekomunikacyjnych telefonii stacjonarnej</t>
  </si>
  <si>
    <t>Podatek od towarów i usług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</si>
  <si>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</si>
  <si>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</si>
  <si>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</si>
  <si>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75078</t>
  </si>
  <si>
    <t>Usuwanie skutków klęsk żywiołowych</t>
  </si>
  <si>
    <t>75095</t>
  </si>
  <si>
    <t>Pozostałe należności funkcjonariuszy</t>
  </si>
  <si>
    <t>Zakup usług dostępu do sieci internet</t>
  </si>
  <si>
    <t>Rozliczenia z bankami związane z obsługą długu publicznego</t>
  </si>
  <si>
    <t>Dotacja podmiotowa z budżetu dla niepublicznej jednostki systemu oświaty</t>
  </si>
  <si>
    <t>Liceum Społeczne w Wyszkowie- 124.705 zł</t>
  </si>
  <si>
    <t>I Liceum Ogólnokształcące dla Dorosłych TWP - 100.000 zł</t>
  </si>
  <si>
    <t>Wydatki inwestycyjne jednostek budżetowych</t>
  </si>
  <si>
    <t>Technikum Poligraficzne - 108.388 zł</t>
  </si>
  <si>
    <t>Policealna Szkoła Ochrony "VIP" - 39.865 zł</t>
  </si>
  <si>
    <t>Podatekod towarów i usług VAT</t>
  </si>
  <si>
    <t>kieszonkowe dla wychowanków - 5.724 zł</t>
  </si>
  <si>
    <t>Zakup usług remontowo - konserwatorskich dotyczących obiektów zabytkowych będących w użytkowaniu jednostek budżetowych</t>
  </si>
  <si>
    <t>Zakup usług  dostępu do sieci Internet</t>
  </si>
  <si>
    <t>DPS Fiszor - 1.346.400 zł</t>
  </si>
  <si>
    <t>DPS Niegów - 1.615.680zł</t>
  </si>
  <si>
    <t>Szkolenia pracowników niebśdących członkami korpusu służby cywilnej</t>
  </si>
  <si>
    <t>Zakup akceroriów komupterowych, w tym programów i licencji</t>
  </si>
  <si>
    <t>Zakup usług dostępu do sieci Internet</t>
  </si>
  <si>
    <t>Zakup akcesoriów komupterowych, w tym programów i licencji</t>
  </si>
  <si>
    <t>Dotacja podmiotowa z budżetu dla samorządowej instytucji</t>
  </si>
  <si>
    <t xml:space="preserve">  PLAN   WYDATKOW   NA   2007r.</t>
  </si>
  <si>
    <t>§ 955</t>
  </si>
  <si>
    <t>Uposażenia i świadczenia pieniężne wypłacane przez okres roku funkcjonariuszom zwolnionym ze słuzby</t>
  </si>
  <si>
    <t>Obsługa papierów wartościowych pożyczek i kredytów jednostek samorządu terytorialnego</t>
  </si>
  <si>
    <t>Wynagrodzenia osobowe pracowników - nagrody starosty z okazji Dnia KEN</t>
  </si>
  <si>
    <t>bezrobotni</t>
  </si>
  <si>
    <t>Uposażenia i świadczenia pieniężne wypłacane przez okres roku funkcjonariuszom zwolnionym ze służby</t>
  </si>
  <si>
    <t>Załącznik Nr 6</t>
  </si>
  <si>
    <t>2002 - 2005</t>
  </si>
  <si>
    <t>Wskaźnik  (art. 169 ustawy o fin. publ. maks. 15  %)</t>
  </si>
  <si>
    <t>Wskaźnik ( art. 170 ustawy o fin. publ.maks. 50,2 %)</t>
  </si>
  <si>
    <t>2007</t>
  </si>
  <si>
    <t>Kwota zadłużenia wg stanu na 31.12.2007 r. (po spłatach 2007 r.)</t>
  </si>
  <si>
    <t>27.12.2002 r.</t>
  </si>
  <si>
    <t>Wydatki osobowe nie zaliczane do wynagrodzeń</t>
  </si>
  <si>
    <t>PLAN NA 2007 R.</t>
  </si>
  <si>
    <t xml:space="preserve">WYDATKI INWESTYCYJNE W ROKU BUDŻETOWYM 2007 </t>
  </si>
  <si>
    <t>PROGNOZA DŁUGU POWIATU NA 31 GRUDNIA 2007 r. I  LATA NASTĘPNE</t>
  </si>
  <si>
    <t>Plan 2007</t>
  </si>
  <si>
    <t>Nr 28555 Niegów - Młynarze na dł 3410 mb wraz z projektem technicznym</t>
  </si>
  <si>
    <t>2007-2008</t>
  </si>
  <si>
    <t>Modernizacja chodnika z przebudową oświetlenia ul. I Armii WP na dł 500 mb wraz z projektem technicznym</t>
  </si>
  <si>
    <t>Budowa chodnika na odcinku 600 mb przy ul I AWP</t>
  </si>
  <si>
    <t>Budowa chodnika na odcinku 500 mb przy drodze powiatowej Nr 28554</t>
  </si>
  <si>
    <t>Dofinansowanie budowy chodników</t>
  </si>
  <si>
    <t>Gmina Brańszczyk 1.500 mb</t>
  </si>
  <si>
    <t>Gmina Długosiodło 3.650 mb</t>
  </si>
  <si>
    <t>Gmina Rząśnik 3.500 mb</t>
  </si>
  <si>
    <t>Gmina Somianka</t>
  </si>
  <si>
    <t xml:space="preserve">Gmina Brańszczyk </t>
  </si>
  <si>
    <t xml:space="preserve">Gmina Długosiodło </t>
  </si>
  <si>
    <t xml:space="preserve">Gmina Rząśnik </t>
  </si>
  <si>
    <t>Środki zewnętrzne krajowe</t>
  </si>
  <si>
    <t>Dotacje celowe przekazane gminie na inwestycje i zakupy inwestycyjne realizowane na podstawie porozumień między jednostkami samorządu terytorialnego</t>
  </si>
  <si>
    <t>Termomodernizacja budynków użyteczności publicznej jednostek organizacyjnych Powiatu Wyszkowskiego w tym: ZS Nr 1 w Wyszkowie, CKP w Wyszkowie, Bursa Szkolna, DPS Brańszczyk, budynek Starostwa i Urzędu Miejskiego.</t>
  </si>
  <si>
    <t>600</t>
  </si>
  <si>
    <t>60014</t>
  </si>
  <si>
    <t>Projekt:Rozbudowa kompleksu Specjalnego Ośrodka Szkolno - Wychowawczego w Wyszkowie wraz z salą gimnastyczną</t>
  </si>
  <si>
    <t>Priorytet III - Regionalny system transportowy</t>
  </si>
  <si>
    <t>Projekt:Modernizacja drogi powiatowej nr 28555 Niegów - Młynarze na długości 3410 mb wraz z projektem technicznym</t>
  </si>
  <si>
    <t>Projekt: "Pomoc stypendialna umożliwiająca rozwój edukacyjny uczniów szczególnie uzdolnionych w roku szkolnym 2007/2008"</t>
  </si>
  <si>
    <t>I LO w Wyszkowie</t>
  </si>
  <si>
    <t>Załącznik Nr 5 a</t>
  </si>
  <si>
    <t xml:space="preserve">Załącznik Nr 5 </t>
  </si>
  <si>
    <t>Nr 28545 Wola Mystkowska - Kozłowsko - Ostrówek w m. Ostrowy na dł 3100 mb - projekt techniczny</t>
  </si>
  <si>
    <t>rezerwa celowa na wydatki bieżące</t>
  </si>
  <si>
    <t>92105</t>
  </si>
  <si>
    <t>Pozostałe zadania w zakresie kultury</t>
  </si>
  <si>
    <t>Kultura fizyczna i sport</t>
  </si>
  <si>
    <t>92695</t>
  </si>
  <si>
    <t xml:space="preserve"> na zadania własne powiatu realizowane w drodze umów i porozumień między jednostkami samorządu terytorialnego</t>
  </si>
  <si>
    <t>Załączni Nr 11</t>
  </si>
  <si>
    <t>Załączni Nr 12</t>
  </si>
  <si>
    <t>Plan dotacji podmiotowych na 2007 r.</t>
  </si>
  <si>
    <t>Domy pomocy społecznej</t>
  </si>
  <si>
    <t>Dom Pomocy Społecznej dla Dzieci w Niegowie</t>
  </si>
  <si>
    <t>ZDZ w Warszawie Centrum Kształcenia w Wyszkowie - Technikum Poligraficzne</t>
  </si>
  <si>
    <t xml:space="preserve">ZDZ w Warszawie Centrum Kształcenia w Wyszkowie - Społeczne Liceum Ogólnokształcące  </t>
  </si>
  <si>
    <t>Dom Pomocy Społecznej dla Dzieci "Fiszor" w Gaju</t>
  </si>
  <si>
    <t>Specjalny Ośrodek Wychowawczy Zgromadzenia Sióstr Franciszkanek Rodziny Maryji w Brańszczyku</t>
  </si>
  <si>
    <t>Powiatowy Ośrodek Kultury i Sportu w Wyszkowie</t>
  </si>
  <si>
    <t>I Liceum Ogólnokształcące dla Dorosłych TWP w Wyszkowie</t>
  </si>
  <si>
    <t>Policealna Szkoła Ochrony "VIP"  w Wyszkowie</t>
  </si>
  <si>
    <t>dla powiatowej instytucji kultury,  niepublicznych szkół,  placówek oświatowo - wychowawczych i innych podmiotów działających na terenie powiatu</t>
  </si>
  <si>
    <t xml:space="preserve">Wpływy z różnych dochodów </t>
  </si>
  <si>
    <t>dochody Skarbu Państwa z lat ubiegłych</t>
  </si>
  <si>
    <t>z tego dochody powiatu 42.000 PLN</t>
  </si>
  <si>
    <t>85111</t>
  </si>
  <si>
    <t>Szpitale ogólne</t>
  </si>
  <si>
    <t>Dotacje celowe z budżetu na finansowanie lub dofinansowanie kosztów realizacji inwestycji i zakupów inwestycyjnych innych jednostek sektora finansów publicznych</t>
  </si>
  <si>
    <t>Dotacje celowe przekazane gminie na zadania bieżące realizowane na podstawie porozumień między jednostkami samorządu terytorialnego</t>
  </si>
  <si>
    <t>Wydatki osobowe niezaliczane do wynagrodzeń</t>
  </si>
  <si>
    <t>usamodzielnienie wychowanków placówek opiekuńczo - wychowawczych - 80.000 zł</t>
  </si>
  <si>
    <t>Wydatki osobowe nie zaliczane do wyn.</t>
  </si>
  <si>
    <t>Wydatki osobowe nie zaliczane do wynagrodzeń osobowych</t>
  </si>
  <si>
    <t>Wydatki osobowe nie zaliczane do wynagrodzeń.</t>
  </si>
  <si>
    <t>Modernizacja sal operacyjno -  zabiegowych oddziału chirurgii i oddziału  ginekologicznego wraz z wyposażeniem - modernizacja bloku operacyjnego oddziału chirurgii; wykonanie dokumentacji projektowej"</t>
  </si>
  <si>
    <t>SP ZZOZ w Wyszkowie</t>
  </si>
  <si>
    <t>Adaptacja kotłowni na pomieszczenia archiwalne wraz z zakupem szaf przejezdnych</t>
  </si>
  <si>
    <t>Wymiana ogrodzenia wrza z bramą wjazdową od strony ulicy T. Kościuszki</t>
  </si>
  <si>
    <t>Załączni Nr 2b</t>
  </si>
  <si>
    <t>PLAN WYDATKÓW REALIZOWANYCH W DRODZE POROZUMIEŃ I UMÓW MIĘDZY JEDNOSTKAMI SAMORZĄDOWYMI</t>
  </si>
  <si>
    <t>Nr 28527 Knurowiec - Długosiodło - Goworowo w m. Kornaciska dł 950 mb.</t>
  </si>
  <si>
    <t>5a</t>
  </si>
  <si>
    <t xml:space="preserve">                                                                                                                   do Uchwały Nr   IV/28/2006                                              </t>
  </si>
  <si>
    <t xml:space="preserve">                                                                                                                    z dnia 29 grudnia 2006 r.</t>
  </si>
  <si>
    <t>Plan  na 2007 r.</t>
  </si>
  <si>
    <t>Do Uchwały Nr IV/28/2006</t>
  </si>
  <si>
    <t>z dnia  29 grudnia 2006 r.</t>
  </si>
  <si>
    <t>do Uchwały Nr IV/28/2006</t>
  </si>
  <si>
    <t>z dnia 29 grudnia 2006 r.</t>
  </si>
  <si>
    <t>Dotacje celowe otrzymane z powiatu na zadania bieżące realizowane na podstawie porozumień między jednostkami samorządu terytorialnego</t>
  </si>
  <si>
    <t>Do uchwały Nr IV/28/2006</t>
  </si>
  <si>
    <t>do Uchwały Nr  IV/28/2006</t>
  </si>
  <si>
    <t>z dnia 29 kwietnia 2006 r.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</si>
</sst>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00"/>
    <numFmt numFmtId="168" formatCode="0.00000%"/>
    <numFmt numFmtId="169" formatCode="0.0000%"/>
    <numFmt numFmtId="170" formatCode="0.000%"/>
    <numFmt numFmtId="171" formatCode="0.0%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_ ;\-#,##0\ "/>
    <numFmt numFmtId="179" formatCode="_-* #,##0.0\ _z_ł_-;\-* #,##0.0\ _z_ł_-;_-* &quot;-&quot;??\ _z_ł_-;_-@_-"/>
    <numFmt numFmtId="180" formatCode="_-* #,##0\ _z_ł_-;\-* #,##0\ _z_ł_-;_-* &quot;-&quot;??\ _z_ł_-;_-@_-"/>
    <numFmt numFmtId="181" formatCode="_-* #,##0.000\ _z_ł_-;\-* #,##0.000\ _z_ł_-;_-* &quot;-&quot;??\ _z_ł_-;_-@_-"/>
    <numFmt numFmtId="182" formatCode="_-* #,##0.0000\ _z_ł_-;\-* #,##0.0000\ _z_ł_-;_-* &quot;-&quot;??\ _z_ł_-;_-@_-"/>
    <numFmt numFmtId="183" formatCode="_-* #,##0.00000\ _z_ł_-;\-* #,##0.00000\ _z_ł_-;_-* &quot;-&quot;??\ _z_ł_-;_-@_-"/>
    <numFmt numFmtId="184" formatCode="_-* #,##0.000000\ _z_ł_-;\-* #,##0.000000\ _z_ł_-;_-* &quot;-&quot;??\ _z_ł_-;_-@_-"/>
    <numFmt numFmtId="185" formatCode="_-* #,##0.0000000\ _z_ł_-;\-* #,##0.0000000\ _z_ł_-;_-* &quot;-&quot;??\ _z_ł_-;_-@_-"/>
    <numFmt numFmtId="186" formatCode="_-* #,##0.00000000\ _z_ł_-;\-* #,##0.00000000\ _z_ł_-;_-* &quot;-&quot;??\ _z_ł_-;_-@_-"/>
    <numFmt numFmtId="187" formatCode="_-* #,##0.000000000\ _z_ł_-;\-* #,##0.000000000\ _z_ł_-;_-* &quot;-&quot;??\ _z_ł_-;_-@_-"/>
    <numFmt numFmtId="188" formatCode="_-* #,##0.0000000000\ _z_ł_-;\-* #,##0.0000000000\ _z_ł_-;_-* &quot;-&quot;??\ _z_ł_-;_-@_-"/>
    <numFmt numFmtId="189" formatCode="_-* #,##0.00000000000\ _z_ł_-;\-* #,##0.00000000000\ _z_ł_-;_-* &quot;-&quot;??\ _z_ł_-;_-@_-"/>
  </numFmts>
  <fonts count="2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7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sz val="8"/>
      <name val="Arial CE"/>
      <family val="2"/>
    </font>
    <font>
      <b/>
      <u val="single"/>
      <sz val="8"/>
      <name val="Arial"/>
      <family val="2"/>
    </font>
    <font>
      <sz val="7"/>
      <name val="Times New Roman"/>
      <family val="1"/>
    </font>
    <font>
      <u val="singleAccounting"/>
      <sz val="8"/>
      <name val="Arial"/>
      <family val="2"/>
    </font>
    <font>
      <b/>
      <sz val="7"/>
      <name val="Arial"/>
      <family val="2"/>
    </font>
    <font>
      <sz val="7"/>
      <name val="Arial CE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7"/>
      <name val="Times New Roman"/>
      <family val="1"/>
    </font>
    <font>
      <b/>
      <sz val="7"/>
      <name val="Arial CE"/>
      <family val="0"/>
    </font>
    <font>
      <b/>
      <sz val="10"/>
      <name val="Arial CE"/>
      <family val="0"/>
    </font>
    <font>
      <i/>
      <sz val="8"/>
      <name val="Arial CE"/>
      <family val="2"/>
    </font>
    <font>
      <sz val="7"/>
      <name val="Arial"/>
      <family val="2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3" fontId="6" fillId="0" borderId="5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/>
    </xf>
    <xf numFmtId="0" fontId="3" fillId="0" borderId="4" xfId="0" applyFont="1" applyBorder="1" applyAlignment="1">
      <alignment/>
    </xf>
    <xf numFmtId="180" fontId="3" fillId="0" borderId="4" xfId="15" applyNumberFormat="1" applyFont="1" applyBorder="1" applyAlignment="1">
      <alignment/>
    </xf>
    <xf numFmtId="0" fontId="3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6" fillId="0" borderId="4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3" fontId="7" fillId="0" borderId="5" xfId="0" applyNumberFormat="1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7" fillId="0" borderId="8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3" fontId="6" fillId="0" borderId="17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indent="1"/>
    </xf>
    <xf numFmtId="0" fontId="6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18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/>
    </xf>
    <xf numFmtId="0" fontId="5" fillId="0" borderId="12" xfId="0" applyFont="1" applyBorder="1" applyAlignment="1">
      <alignment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/>
    </xf>
    <xf numFmtId="49" fontId="5" fillId="0" borderId="19" xfId="0" applyNumberFormat="1" applyFont="1" applyBorder="1" applyAlignment="1">
      <alignment vertical="top" wrapText="1"/>
    </xf>
    <xf numFmtId="49" fontId="6" fillId="0" borderId="9" xfId="0" applyNumberFormat="1" applyFont="1" applyBorder="1" applyAlignment="1">
      <alignment horizontal="center" vertical="top" wrapText="1"/>
    </xf>
    <xf numFmtId="49" fontId="6" fillId="0" borderId="6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49" fontId="6" fillId="0" borderId="9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9" fillId="0" borderId="4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8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6" fillId="0" borderId="13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5" fillId="0" borderId="2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6" fillId="0" borderId="18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3" fontId="5" fillId="0" borderId="23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right" wrapText="1"/>
    </xf>
    <xf numFmtId="49" fontId="7" fillId="0" borderId="8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180" fontId="5" fillId="0" borderId="0" xfId="15" applyNumberFormat="1" applyFont="1" applyAlignment="1">
      <alignment horizontal="center"/>
    </xf>
    <xf numFmtId="180" fontId="5" fillId="0" borderId="3" xfId="15" applyNumberFormat="1" applyFont="1" applyBorder="1" applyAlignment="1">
      <alignment horizontal="center" vertical="top" wrapText="1"/>
    </xf>
    <xf numFmtId="180" fontId="5" fillId="0" borderId="5" xfId="15" applyNumberFormat="1" applyFont="1" applyBorder="1" applyAlignment="1">
      <alignment horizontal="center" vertical="top" wrapText="1"/>
    </xf>
    <xf numFmtId="180" fontId="6" fillId="0" borderId="5" xfId="15" applyNumberFormat="1" applyFont="1" applyBorder="1" applyAlignment="1">
      <alignment horizontal="center" vertical="top" wrapText="1"/>
    </xf>
    <xf numFmtId="180" fontId="7" fillId="0" borderId="5" xfId="15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vertical="top" wrapText="1"/>
    </xf>
    <xf numFmtId="180" fontId="6" fillId="0" borderId="17" xfId="15" applyNumberFormat="1" applyFont="1" applyBorder="1" applyAlignment="1">
      <alignment horizontal="center" vertical="top" wrapText="1"/>
    </xf>
    <xf numFmtId="0" fontId="5" fillId="0" borderId="25" xfId="0" applyFont="1" applyBorder="1" applyAlignment="1">
      <alignment/>
    </xf>
    <xf numFmtId="0" fontId="6" fillId="0" borderId="9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3" fillId="0" borderId="0" xfId="15" applyNumberFormat="1" applyFont="1" applyAlignment="1">
      <alignment/>
    </xf>
    <xf numFmtId="0" fontId="3" fillId="0" borderId="26" xfId="0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180" fontId="6" fillId="0" borderId="5" xfId="15" applyNumberFormat="1" applyFont="1" applyBorder="1" applyAlignment="1">
      <alignment horizontal="center" vertical="top"/>
    </xf>
    <xf numFmtId="180" fontId="11" fillId="0" borderId="23" xfId="15" applyNumberFormat="1" applyFont="1" applyBorder="1" applyAlignment="1">
      <alignment horizontal="center" vertical="top" wrapText="1"/>
    </xf>
    <xf numFmtId="180" fontId="7" fillId="0" borderId="5" xfId="15" applyNumberFormat="1" applyFont="1" applyBorder="1" applyAlignment="1">
      <alignment horizontal="center" vertical="top"/>
    </xf>
    <xf numFmtId="180" fontId="6" fillId="0" borderId="0" xfId="15" applyNumberFormat="1" applyFont="1" applyAlignment="1">
      <alignment horizontal="center" vertical="top"/>
    </xf>
    <xf numFmtId="49" fontId="6" fillId="0" borderId="0" xfId="0" applyNumberFormat="1" applyFont="1" applyAlignment="1">
      <alignment/>
    </xf>
    <xf numFmtId="49" fontId="6" fillId="0" borderId="4" xfId="0" applyNumberFormat="1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8" xfId="0" applyNumberFormat="1" applyFont="1" applyBorder="1" applyAlignment="1">
      <alignment vertical="top" wrapText="1"/>
    </xf>
    <xf numFmtId="49" fontId="7" fillId="0" borderId="11" xfId="0" applyNumberFormat="1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49" fontId="7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9" fillId="0" borderId="4" xfId="0" applyFont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49" fontId="7" fillId="0" borderId="12" xfId="0" applyNumberFormat="1" applyFont="1" applyBorder="1" applyAlignment="1">
      <alignment vertical="top" wrapText="1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180" fontId="5" fillId="0" borderId="0" xfId="15" applyNumberFormat="1" applyFont="1" applyAlignment="1">
      <alignment horizontal="left"/>
    </xf>
    <xf numFmtId="49" fontId="9" fillId="0" borderId="8" xfId="0" applyNumberFormat="1" applyFont="1" applyBorder="1" applyAlignment="1">
      <alignment horizontal="center" vertical="top" wrapText="1"/>
    </xf>
    <xf numFmtId="180" fontId="6" fillId="0" borderId="23" xfId="15" applyNumberFormat="1" applyFont="1" applyBorder="1" applyAlignment="1">
      <alignment horizontal="center" vertical="top" wrapText="1"/>
    </xf>
    <xf numFmtId="180" fontId="11" fillId="0" borderId="5" xfId="15" applyNumberFormat="1" applyFont="1" applyBorder="1" applyAlignment="1">
      <alignment horizontal="center" vertical="top" wrapText="1"/>
    </xf>
    <xf numFmtId="180" fontId="11" fillId="0" borderId="5" xfId="15" applyNumberFormat="1" applyFont="1" applyBorder="1" applyAlignment="1">
      <alignment horizontal="center" vertical="top"/>
    </xf>
    <xf numFmtId="180" fontId="7" fillId="0" borderId="5" xfId="15" applyNumberFormat="1" applyFont="1" applyBorder="1" applyAlignment="1">
      <alignment vertical="top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180" fontId="5" fillId="0" borderId="5" xfId="15" applyNumberFormat="1" applyFont="1" applyBorder="1" applyAlignment="1">
      <alignment vertical="top"/>
    </xf>
    <xf numFmtId="180" fontId="5" fillId="0" borderId="28" xfId="15" applyNumberFormat="1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 horizontal="left" vertical="center" wrapText="1"/>
    </xf>
    <xf numFmtId="0" fontId="3" fillId="0" borderId="18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left" vertical="center"/>
    </xf>
    <xf numFmtId="3" fontId="10" fillId="0" borderId="0" xfId="15" applyNumberFormat="1" applyFont="1" applyAlignment="1">
      <alignment horizontal="center" vertical="center"/>
    </xf>
    <xf numFmtId="3" fontId="10" fillId="0" borderId="0" xfId="0" applyNumberFormat="1" applyFont="1" applyAlignment="1">
      <alignment horizontal="left" vertical="center"/>
    </xf>
    <xf numFmtId="180" fontId="10" fillId="0" borderId="0" xfId="15" applyNumberFormat="1" applyFont="1" applyAlignment="1">
      <alignment vertical="center"/>
    </xf>
    <xf numFmtId="0" fontId="13" fillId="0" borderId="0" xfId="0" applyFont="1" applyAlignment="1">
      <alignment vertical="center"/>
    </xf>
    <xf numFmtId="180" fontId="10" fillId="0" borderId="0" xfId="15" applyNumberFormat="1" applyFont="1" applyAlignment="1">
      <alignment horizontal="center" vertical="center"/>
    </xf>
    <xf numFmtId="180" fontId="10" fillId="0" borderId="0" xfId="0" applyNumberFormat="1" applyFont="1" applyAlignment="1">
      <alignment horizontal="left" vertical="center"/>
    </xf>
    <xf numFmtId="0" fontId="4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left" vertical="center" wrapText="1"/>
    </xf>
    <xf numFmtId="3" fontId="10" fillId="0" borderId="4" xfId="15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180" fontId="10" fillId="0" borderId="4" xfId="15" applyNumberFormat="1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justify" vertical="center" wrapText="1"/>
    </xf>
    <xf numFmtId="3" fontId="10" fillId="0" borderId="11" xfId="15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justify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center" vertical="center" wrapText="1"/>
    </xf>
    <xf numFmtId="3" fontId="4" fillId="0" borderId="31" xfId="15" applyNumberFormat="1" applyFont="1" applyBorder="1" applyAlignment="1">
      <alignment horizontal="center" vertical="center" wrapText="1"/>
    </xf>
    <xf numFmtId="180" fontId="4" fillId="0" borderId="31" xfId="15" applyNumberFormat="1" applyFont="1" applyBorder="1" applyAlignment="1">
      <alignment horizontal="center" vertical="center" wrapText="1"/>
    </xf>
    <xf numFmtId="180" fontId="4" fillId="0" borderId="31" xfId="15" applyNumberFormat="1" applyFont="1" applyBorder="1" applyAlignment="1">
      <alignment vertical="center" wrapText="1"/>
    </xf>
    <xf numFmtId="180" fontId="4" fillId="0" borderId="32" xfId="15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justify" vertical="center" wrapText="1"/>
    </xf>
    <xf numFmtId="0" fontId="17" fillId="0" borderId="35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center" vertical="center" wrapText="1"/>
    </xf>
    <xf numFmtId="3" fontId="17" fillId="0" borderId="35" xfId="15" applyNumberFormat="1" applyFont="1" applyBorder="1" applyAlignment="1">
      <alignment horizontal="center" vertical="center" wrapText="1"/>
    </xf>
    <xf numFmtId="180" fontId="17" fillId="0" borderId="35" xfId="15" applyNumberFormat="1" applyFont="1" applyBorder="1" applyAlignment="1">
      <alignment horizontal="center" vertical="center" wrapText="1"/>
    </xf>
    <xf numFmtId="180" fontId="17" fillId="0" borderId="35" xfId="15" applyNumberFormat="1" applyFont="1" applyBorder="1" applyAlignment="1">
      <alignment vertical="center" wrapText="1"/>
    </xf>
    <xf numFmtId="0" fontId="4" fillId="0" borderId="3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15" applyNumberFormat="1" applyFont="1" applyBorder="1" applyAlignment="1">
      <alignment horizontal="center" vertical="center" wrapText="1"/>
    </xf>
    <xf numFmtId="180" fontId="10" fillId="0" borderId="36" xfId="15" applyNumberFormat="1" applyFont="1" applyBorder="1" applyAlignment="1">
      <alignment horizontal="center" vertical="center" wrapText="1"/>
    </xf>
    <xf numFmtId="180" fontId="10" fillId="0" borderId="10" xfId="15" applyNumberFormat="1" applyFont="1" applyBorder="1" applyAlignment="1">
      <alignment vertical="center" wrapText="1"/>
    </xf>
    <xf numFmtId="180" fontId="10" fillId="0" borderId="11" xfId="15" applyNumberFormat="1" applyFont="1" applyBorder="1" applyAlignment="1">
      <alignment horizontal="center" vertical="center" wrapText="1"/>
    </xf>
    <xf numFmtId="180" fontId="10" fillId="0" borderId="37" xfId="15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80" fontId="10" fillId="0" borderId="4" xfId="15" applyNumberFormat="1" applyFont="1" applyBorder="1" applyAlignment="1">
      <alignment horizontal="center" vertical="center" wrapText="1"/>
    </xf>
    <xf numFmtId="180" fontId="10" fillId="0" borderId="5" xfId="15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center" vertical="center" wrapText="1"/>
    </xf>
    <xf numFmtId="180" fontId="10" fillId="0" borderId="38" xfId="15" applyNumberFormat="1" applyFont="1" applyBorder="1" applyAlignment="1">
      <alignment horizontal="center" vertical="center" wrapText="1"/>
    </xf>
    <xf numFmtId="180" fontId="10" fillId="0" borderId="8" xfId="15" applyNumberFormat="1" applyFont="1" applyBorder="1" applyAlignment="1">
      <alignment horizontal="center" vertical="center" wrapText="1"/>
    </xf>
    <xf numFmtId="3" fontId="10" fillId="0" borderId="8" xfId="15" applyNumberFormat="1" applyFont="1" applyBorder="1" applyAlignment="1">
      <alignment horizontal="center" vertical="center" wrapText="1"/>
    </xf>
    <xf numFmtId="180" fontId="10" fillId="0" borderId="28" xfId="15" applyNumberFormat="1" applyFont="1" applyBorder="1" applyAlignment="1">
      <alignment horizontal="center" vertical="center" wrapText="1"/>
    </xf>
    <xf numFmtId="180" fontId="10" fillId="0" borderId="8" xfId="15" applyNumberFormat="1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180" fontId="10" fillId="0" borderId="13" xfId="15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3" fontId="17" fillId="0" borderId="4" xfId="15" applyNumberFormat="1" applyFont="1" applyBorder="1" applyAlignment="1">
      <alignment horizontal="center" vertical="center" wrapText="1"/>
    </xf>
    <xf numFmtId="180" fontId="17" fillId="0" borderId="4" xfId="15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right" vertical="center" wrapText="1"/>
    </xf>
    <xf numFmtId="180" fontId="10" fillId="0" borderId="5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justify" vertical="center" wrapText="1"/>
    </xf>
    <xf numFmtId="180" fontId="10" fillId="0" borderId="28" xfId="0" applyNumberFormat="1" applyFont="1" applyBorder="1" applyAlignment="1">
      <alignment horizontal="right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justify" vertical="center" wrapText="1"/>
    </xf>
    <xf numFmtId="0" fontId="4" fillId="0" borderId="31" xfId="0" applyFont="1" applyBorder="1" applyAlignment="1">
      <alignment horizontal="lef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3" fontId="10" fillId="0" borderId="35" xfId="15" applyNumberFormat="1" applyFont="1" applyBorder="1" applyAlignment="1">
      <alignment horizontal="center" vertical="center" wrapText="1"/>
    </xf>
    <xf numFmtId="180" fontId="10" fillId="0" borderId="35" xfId="15" applyNumberFormat="1" applyFont="1" applyBorder="1" applyAlignment="1">
      <alignment vertical="center" wrapText="1"/>
    </xf>
    <xf numFmtId="3" fontId="10" fillId="0" borderId="35" xfId="0" applyNumberFormat="1" applyFont="1" applyBorder="1" applyAlignment="1">
      <alignment horizontal="right" vertical="center" wrapText="1"/>
    </xf>
    <xf numFmtId="180" fontId="10" fillId="0" borderId="39" xfId="0" applyNumberFormat="1" applyFont="1" applyBorder="1" applyAlignment="1">
      <alignment horizontal="right" vertical="center" wrapText="1"/>
    </xf>
    <xf numFmtId="0" fontId="10" fillId="0" borderId="31" xfId="0" applyFont="1" applyBorder="1" applyAlignment="1">
      <alignment vertical="center" wrapText="1"/>
    </xf>
    <xf numFmtId="180" fontId="4" fillId="0" borderId="31" xfId="15" applyNumberFormat="1" applyFont="1" applyBorder="1" applyAlignment="1">
      <alignment horizontal="right" vertical="center" wrapText="1"/>
    </xf>
    <xf numFmtId="180" fontId="4" fillId="0" borderId="32" xfId="0" applyNumberFormat="1" applyFont="1" applyBorder="1" applyAlignment="1">
      <alignment horizontal="right" vertical="center" wrapText="1"/>
    </xf>
    <xf numFmtId="180" fontId="10" fillId="0" borderId="10" xfId="15" applyNumberFormat="1" applyFont="1" applyBorder="1" applyAlignment="1">
      <alignment horizontal="center" vertical="center" wrapText="1"/>
    </xf>
    <xf numFmtId="180" fontId="10" fillId="0" borderId="23" xfId="15" applyNumberFormat="1" applyFont="1" applyBorder="1" applyAlignment="1">
      <alignment horizontal="center" vertical="center" wrapText="1"/>
    </xf>
    <xf numFmtId="180" fontId="4" fillId="0" borderId="30" xfId="15" applyNumberFormat="1" applyFont="1" applyBorder="1" applyAlignment="1">
      <alignment horizontal="center" vertical="center" wrapText="1"/>
    </xf>
    <xf numFmtId="3" fontId="4" fillId="0" borderId="11" xfId="15" applyNumberFormat="1" applyFont="1" applyBorder="1" applyAlignment="1">
      <alignment horizontal="center" vertical="center" wrapText="1"/>
    </xf>
    <xf numFmtId="3" fontId="4" fillId="0" borderId="12" xfId="15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3" fontId="13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vertical="center"/>
    </xf>
    <xf numFmtId="180" fontId="13" fillId="0" borderId="0" xfId="0" applyNumberFormat="1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80" fontId="10" fillId="0" borderId="21" xfId="15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justify" vertical="center" wrapText="1"/>
    </xf>
    <xf numFmtId="3" fontId="4" fillId="0" borderId="42" xfId="15" applyNumberFormat="1" applyFont="1" applyBorder="1" applyAlignment="1">
      <alignment horizontal="center" vertical="center" wrapText="1"/>
    </xf>
    <xf numFmtId="180" fontId="4" fillId="0" borderId="42" xfId="15" applyNumberFormat="1" applyFont="1" applyBorder="1" applyAlignment="1">
      <alignment horizontal="center" vertical="center" wrapText="1"/>
    </xf>
    <xf numFmtId="180" fontId="4" fillId="0" borderId="43" xfId="15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center" vertical="center" wrapText="1"/>
    </xf>
    <xf numFmtId="180" fontId="13" fillId="0" borderId="4" xfId="15" applyNumberFormat="1" applyFont="1" applyBorder="1" applyAlignment="1">
      <alignment horizontal="center" vertical="center" wrapText="1"/>
    </xf>
    <xf numFmtId="180" fontId="13" fillId="0" borderId="4" xfId="0" applyNumberFormat="1" applyFont="1" applyBorder="1" applyAlignment="1">
      <alignment horizontal="center" vertical="center" wrapText="1"/>
    </xf>
    <xf numFmtId="180" fontId="13" fillId="0" borderId="18" xfId="15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 wrapText="1"/>
    </xf>
    <xf numFmtId="180" fontId="4" fillId="0" borderId="32" xfId="15" applyNumberFormat="1" applyFont="1" applyBorder="1" applyAlignment="1">
      <alignment vertical="center" wrapText="1"/>
    </xf>
    <xf numFmtId="180" fontId="4" fillId="0" borderId="4" xfId="15" applyNumberFormat="1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justify" vertical="center" wrapText="1"/>
    </xf>
    <xf numFmtId="3" fontId="10" fillId="0" borderId="42" xfId="15" applyNumberFormat="1" applyFont="1" applyBorder="1" applyAlignment="1">
      <alignment horizontal="center" vertical="center" wrapText="1"/>
    </xf>
    <xf numFmtId="3" fontId="10" fillId="0" borderId="42" xfId="0" applyNumberFormat="1" applyFont="1" applyBorder="1" applyAlignment="1">
      <alignment horizontal="right" vertical="center" wrapText="1"/>
    </xf>
    <xf numFmtId="180" fontId="10" fillId="0" borderId="42" xfId="15" applyNumberFormat="1" applyFont="1" applyBorder="1" applyAlignment="1">
      <alignment vertical="center" wrapText="1"/>
    </xf>
    <xf numFmtId="180" fontId="10" fillId="0" borderId="43" xfId="0" applyNumberFormat="1" applyFont="1" applyBorder="1" applyAlignment="1">
      <alignment horizontal="right" vertical="center" wrapText="1"/>
    </xf>
    <xf numFmtId="3" fontId="10" fillId="0" borderId="41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180" fontId="3" fillId="0" borderId="44" xfId="15" applyNumberFormat="1" applyFont="1" applyBorder="1" applyAlignment="1">
      <alignment/>
    </xf>
    <xf numFmtId="180" fontId="3" fillId="0" borderId="13" xfId="15" applyNumberFormat="1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180" fontId="20" fillId="0" borderId="4" xfId="15" applyNumberFormat="1" applyFont="1" applyBorder="1" applyAlignment="1">
      <alignment vertical="top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180" fontId="7" fillId="0" borderId="28" xfId="15" applyNumberFormat="1" applyFont="1" applyBorder="1" applyAlignment="1">
      <alignment vertical="top"/>
    </xf>
    <xf numFmtId="180" fontId="6" fillId="0" borderId="5" xfId="15" applyNumberFormat="1" applyFont="1" applyBorder="1" applyAlignment="1">
      <alignment vertical="top"/>
    </xf>
    <xf numFmtId="180" fontId="5" fillId="0" borderId="23" xfId="15" applyNumberFormat="1" applyFont="1" applyBorder="1" applyAlignment="1">
      <alignment horizontal="center" vertical="top" wrapText="1"/>
    </xf>
    <xf numFmtId="180" fontId="6" fillId="0" borderId="28" xfId="15" applyNumberFormat="1" applyFont="1" applyBorder="1" applyAlignment="1">
      <alignment horizontal="center" vertical="top" wrapText="1"/>
    </xf>
    <xf numFmtId="0" fontId="5" fillId="0" borderId="7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180" fontId="17" fillId="0" borderId="39" xfId="15" applyNumberFormat="1" applyFont="1" applyBorder="1" applyAlignment="1">
      <alignment horizontal="center" vertical="center" wrapText="1"/>
    </xf>
    <xf numFmtId="180" fontId="17" fillId="0" borderId="5" xfId="15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6" xfId="0" applyFont="1" applyBorder="1" applyAlignment="1">
      <alignment horizontal="center" vertical="center" wrapText="1"/>
    </xf>
    <xf numFmtId="180" fontId="3" fillId="0" borderId="46" xfId="15" applyNumberFormat="1" applyFont="1" applyBorder="1" applyAlignment="1">
      <alignment vertical="center"/>
    </xf>
    <xf numFmtId="180" fontId="3" fillId="0" borderId="34" xfId="15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4" xfId="0" applyFont="1" applyBorder="1" applyAlignment="1">
      <alignment horizontal="center" vertical="center" wrapText="1"/>
    </xf>
    <xf numFmtId="180" fontId="3" fillId="0" borderId="44" xfId="15" applyNumberFormat="1" applyFont="1" applyBorder="1" applyAlignment="1">
      <alignment vertical="center"/>
    </xf>
    <xf numFmtId="180" fontId="3" fillId="0" borderId="13" xfId="15" applyNumberFormat="1" applyFont="1" applyBorder="1" applyAlignment="1">
      <alignment vertical="center"/>
    </xf>
    <xf numFmtId="180" fontId="20" fillId="0" borderId="4" xfId="15" applyNumberFormat="1" applyFont="1" applyBorder="1" applyAlignment="1">
      <alignment vertical="center"/>
    </xf>
    <xf numFmtId="180" fontId="3" fillId="0" borderId="4" xfId="15" applyNumberFormat="1" applyFont="1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180" fontId="3" fillId="0" borderId="35" xfId="15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80" fontId="3" fillId="0" borderId="10" xfId="15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180" fontId="3" fillId="0" borderId="11" xfId="15" applyNumberFormat="1" applyFont="1" applyBorder="1" applyAlignment="1">
      <alignment vertical="center"/>
    </xf>
    <xf numFmtId="180" fontId="3" fillId="0" borderId="8" xfId="15" applyNumberFormat="1" applyFont="1" applyBorder="1" applyAlignment="1">
      <alignment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6" xfId="0" applyFont="1" applyBorder="1" applyAlignment="1">
      <alignment horizontal="center" vertical="top" wrapText="1"/>
    </xf>
    <xf numFmtId="180" fontId="3" fillId="0" borderId="46" xfId="15" applyNumberFormat="1" applyFont="1" applyBorder="1" applyAlignment="1">
      <alignment/>
    </xf>
    <xf numFmtId="0" fontId="3" fillId="0" borderId="3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wrapText="1"/>
    </xf>
    <xf numFmtId="180" fontId="20" fillId="0" borderId="13" xfId="15" applyNumberFormat="1" applyFont="1" applyBorder="1" applyAlignment="1">
      <alignment vertical="top"/>
    </xf>
    <xf numFmtId="0" fontId="3" fillId="0" borderId="36" xfId="0" applyFont="1" applyBorder="1" applyAlignment="1">
      <alignment horizontal="center" vertical="top" wrapText="1"/>
    </xf>
    <xf numFmtId="0" fontId="3" fillId="0" borderId="49" xfId="0" applyFont="1" applyBorder="1" applyAlignment="1">
      <alignment wrapText="1"/>
    </xf>
    <xf numFmtId="180" fontId="3" fillId="0" borderId="8" xfId="15" applyNumberFormat="1" applyFont="1" applyBorder="1" applyAlignment="1">
      <alignment/>
    </xf>
    <xf numFmtId="0" fontId="3" fillId="0" borderId="8" xfId="0" applyFont="1" applyBorder="1" applyAlignment="1">
      <alignment/>
    </xf>
    <xf numFmtId="180" fontId="3" fillId="0" borderId="34" xfId="15" applyNumberFormat="1" applyFont="1" applyBorder="1" applyAlignment="1">
      <alignment/>
    </xf>
    <xf numFmtId="180" fontId="3" fillId="0" borderId="35" xfId="15" applyNumberFormat="1" applyFont="1" applyBorder="1" applyAlignment="1">
      <alignment/>
    </xf>
    <xf numFmtId="0" fontId="3" fillId="0" borderId="35" xfId="0" applyFont="1" applyBorder="1" applyAlignment="1">
      <alignment/>
    </xf>
    <xf numFmtId="0" fontId="0" fillId="0" borderId="31" xfId="0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180" fontId="8" fillId="0" borderId="31" xfId="0" applyNumberFormat="1" applyFont="1" applyBorder="1" applyAlignment="1">
      <alignment vertical="center"/>
    </xf>
    <xf numFmtId="180" fontId="10" fillId="0" borderId="50" xfId="15" applyNumberFormat="1" applyFont="1" applyBorder="1" applyAlignment="1">
      <alignment horizontal="center" vertical="center" wrapText="1"/>
    </xf>
    <xf numFmtId="180" fontId="10" fillId="0" borderId="18" xfId="15" applyNumberFormat="1" applyFont="1" applyBorder="1" applyAlignment="1">
      <alignment horizontal="center" vertical="center" wrapText="1"/>
    </xf>
    <xf numFmtId="180" fontId="10" fillId="0" borderId="49" xfId="15" applyNumberFormat="1" applyFont="1" applyBorder="1" applyAlignment="1">
      <alignment horizontal="center" vertical="center" wrapText="1"/>
    </xf>
    <xf numFmtId="180" fontId="10" fillId="0" borderId="44" xfId="15" applyNumberFormat="1" applyFont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justify" vertical="center" wrapText="1"/>
    </xf>
    <xf numFmtId="0" fontId="4" fillId="0" borderId="35" xfId="0" applyFont="1" applyBorder="1" applyAlignment="1">
      <alignment horizontal="left" vertical="center" wrapText="1"/>
    </xf>
    <xf numFmtId="3" fontId="4" fillId="0" borderId="35" xfId="15" applyNumberFormat="1" applyFon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80" fontId="4" fillId="0" borderId="35" xfId="15" applyNumberFormat="1" applyFont="1" applyBorder="1" applyAlignment="1">
      <alignment vertical="center" wrapText="1"/>
    </xf>
    <xf numFmtId="180" fontId="4" fillId="0" borderId="35" xfId="15" applyNumberFormat="1" applyFont="1" applyBorder="1" applyAlignment="1">
      <alignment horizontal="center" vertical="center" wrapText="1"/>
    </xf>
    <xf numFmtId="180" fontId="4" fillId="0" borderId="45" xfId="15" applyNumberFormat="1" applyFont="1" applyBorder="1" applyAlignment="1">
      <alignment horizontal="center" vertical="center" wrapText="1"/>
    </xf>
    <xf numFmtId="180" fontId="4" fillId="0" borderId="39" xfId="15" applyNumberFormat="1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left" vertical="center" wrapText="1"/>
    </xf>
    <xf numFmtId="4" fontId="10" fillId="0" borderId="42" xfId="0" applyNumberFormat="1" applyFont="1" applyBorder="1" applyAlignment="1">
      <alignment horizontal="right" vertical="center" wrapText="1"/>
    </xf>
    <xf numFmtId="4" fontId="10" fillId="0" borderId="51" xfId="0" applyNumberFormat="1" applyFont="1" applyBorder="1" applyAlignment="1">
      <alignment horizontal="right" vertical="center" wrapText="1"/>
    </xf>
    <xf numFmtId="0" fontId="4" fillId="0" borderId="38" xfId="0" applyFont="1" applyBorder="1" applyAlignment="1">
      <alignment horizontal="center" vertical="center" wrapText="1"/>
    </xf>
    <xf numFmtId="180" fontId="4" fillId="0" borderId="8" xfId="15" applyNumberFormat="1" applyFont="1" applyBorder="1" applyAlignment="1">
      <alignment horizontal="center" vertical="center" wrapText="1"/>
    </xf>
    <xf numFmtId="180" fontId="4" fillId="0" borderId="49" xfId="15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 horizontal="justify" vertical="center" wrapText="1"/>
    </xf>
    <xf numFmtId="180" fontId="10" fillId="0" borderId="34" xfId="15" applyNumberFormat="1" applyFont="1" applyBorder="1" applyAlignment="1">
      <alignment horizontal="center" vertical="center" wrapText="1"/>
    </xf>
    <xf numFmtId="180" fontId="10" fillId="0" borderId="35" xfId="15" applyNumberFormat="1" applyFont="1" applyBorder="1" applyAlignment="1">
      <alignment horizontal="center" vertical="center" wrapText="1"/>
    </xf>
    <xf numFmtId="180" fontId="10" fillId="0" borderId="45" xfId="15" applyNumberFormat="1" applyFont="1" applyBorder="1" applyAlignment="1">
      <alignment horizontal="center" vertical="center" wrapText="1"/>
    </xf>
    <xf numFmtId="3" fontId="10" fillId="0" borderId="52" xfId="0" applyNumberFormat="1" applyFont="1" applyBorder="1" applyAlignment="1">
      <alignment horizontal="right" vertical="center" wrapText="1"/>
    </xf>
    <xf numFmtId="0" fontId="10" fillId="0" borderId="35" xfId="0" applyFont="1" applyBorder="1" applyAlignment="1">
      <alignment vertical="center" wrapText="1"/>
    </xf>
    <xf numFmtId="3" fontId="10" fillId="0" borderId="34" xfId="0" applyNumberFormat="1" applyFont="1" applyBorder="1" applyAlignment="1">
      <alignment horizontal="right" vertical="center" wrapText="1"/>
    </xf>
    <xf numFmtId="180" fontId="10" fillId="0" borderId="35" xfId="15" applyNumberFormat="1" applyFont="1" applyBorder="1" applyAlignment="1">
      <alignment horizontal="right" vertical="center" wrapText="1"/>
    </xf>
    <xf numFmtId="3" fontId="10" fillId="0" borderId="45" xfId="0" applyNumberFormat="1" applyFont="1" applyBorder="1" applyAlignment="1">
      <alignment horizontal="right" vertical="center" wrapText="1"/>
    </xf>
    <xf numFmtId="180" fontId="4" fillId="0" borderId="51" xfId="15" applyNumberFormat="1" applyFont="1" applyBorder="1" applyAlignment="1">
      <alignment horizontal="center" vertical="center" wrapText="1"/>
    </xf>
    <xf numFmtId="180" fontId="10" fillId="0" borderId="22" xfId="15" applyNumberFormat="1" applyFont="1" applyBorder="1" applyAlignment="1">
      <alignment horizontal="center" vertical="center" wrapText="1"/>
    </xf>
    <xf numFmtId="180" fontId="10" fillId="0" borderId="11" xfId="15" applyNumberFormat="1" applyFont="1" applyBorder="1" applyAlignment="1">
      <alignment vertical="center" wrapText="1"/>
    </xf>
    <xf numFmtId="3" fontId="4" fillId="0" borderId="17" xfId="15" applyNumberFormat="1" applyFont="1" applyBorder="1" applyAlignment="1">
      <alignment horizontal="center" vertical="center" wrapText="1"/>
    </xf>
    <xf numFmtId="180" fontId="5" fillId="0" borderId="0" xfId="15" applyNumberFormat="1" applyFont="1" applyAlignment="1">
      <alignment horizontal="center" vertical="center"/>
    </xf>
    <xf numFmtId="180" fontId="5" fillId="0" borderId="4" xfId="15" applyNumberFormat="1" applyFont="1" applyBorder="1" applyAlignment="1">
      <alignment horizontal="center" vertical="center"/>
    </xf>
    <xf numFmtId="180" fontId="6" fillId="0" borderId="4" xfId="15" applyNumberFormat="1" applyFont="1" applyBorder="1" applyAlignment="1">
      <alignment horizontal="center" vertical="center" wrapText="1"/>
    </xf>
    <xf numFmtId="180" fontId="7" fillId="0" borderId="4" xfId="15" applyNumberFormat="1" applyFont="1" applyBorder="1" applyAlignment="1">
      <alignment horizontal="center" vertical="center" wrapText="1"/>
    </xf>
    <xf numFmtId="180" fontId="5" fillId="0" borderId="4" xfId="15" applyNumberFormat="1" applyFont="1" applyBorder="1" applyAlignment="1">
      <alignment horizontal="center" vertical="center" wrapText="1"/>
    </xf>
    <xf numFmtId="180" fontId="11" fillId="0" borderId="4" xfId="15" applyNumberFormat="1" applyFont="1" applyBorder="1" applyAlignment="1">
      <alignment horizontal="center" vertical="center"/>
    </xf>
    <xf numFmtId="180" fontId="6" fillId="0" borderId="4" xfId="15" applyNumberFormat="1" applyFont="1" applyBorder="1" applyAlignment="1">
      <alignment horizontal="center" vertical="center"/>
    </xf>
    <xf numFmtId="180" fontId="7" fillId="0" borderId="4" xfId="15" applyNumberFormat="1" applyFont="1" applyBorder="1" applyAlignment="1">
      <alignment horizontal="center" vertical="center"/>
    </xf>
    <xf numFmtId="180" fontId="7" fillId="0" borderId="23" xfId="15" applyNumberFormat="1" applyFont="1" applyBorder="1" applyAlignment="1">
      <alignment horizontal="center" vertical="top" wrapText="1"/>
    </xf>
    <xf numFmtId="0" fontId="5" fillId="0" borderId="49" xfId="0" applyFont="1" applyBorder="1" applyAlignment="1">
      <alignment horizontal="justify" vertical="top" wrapText="1"/>
    </xf>
    <xf numFmtId="180" fontId="5" fillId="0" borderId="37" xfId="15" applyNumberFormat="1" applyFont="1" applyBorder="1" applyAlignment="1">
      <alignment horizontal="center" vertical="top" wrapText="1"/>
    </xf>
    <xf numFmtId="49" fontId="6" fillId="0" borderId="8" xfId="0" applyNumberFormat="1" applyFont="1" applyBorder="1" applyAlignment="1">
      <alignment horizontal="center" vertical="top" wrapText="1"/>
    </xf>
    <xf numFmtId="180" fontId="5" fillId="0" borderId="28" xfId="15" applyNumberFormat="1" applyFont="1" applyBorder="1" applyAlignment="1">
      <alignment horizontal="center" vertical="top" wrapText="1"/>
    </xf>
    <xf numFmtId="180" fontId="7" fillId="0" borderId="28" xfId="15" applyNumberFormat="1" applyFont="1" applyBorder="1" applyAlignment="1">
      <alignment horizontal="center" vertical="top" wrapText="1"/>
    </xf>
    <xf numFmtId="180" fontId="5" fillId="0" borderId="0" xfId="15" applyNumberFormat="1" applyFont="1" applyAlignment="1">
      <alignment vertical="top"/>
    </xf>
    <xf numFmtId="180" fontId="5" fillId="0" borderId="23" xfId="15" applyNumberFormat="1" applyFont="1" applyBorder="1" applyAlignment="1">
      <alignment vertical="top"/>
    </xf>
    <xf numFmtId="0" fontId="7" fillId="0" borderId="22" xfId="0" applyFont="1" applyBorder="1" applyAlignment="1">
      <alignment horizontal="justify" vertical="top" wrapText="1"/>
    </xf>
    <xf numFmtId="0" fontId="7" fillId="0" borderId="49" xfId="0" applyFont="1" applyBorder="1" applyAlignment="1">
      <alignment horizontal="justify" vertical="top" wrapText="1"/>
    </xf>
    <xf numFmtId="0" fontId="6" fillId="0" borderId="49" xfId="0" applyFont="1" applyBorder="1" applyAlignment="1">
      <alignment horizontal="justify" vertical="top" wrapText="1"/>
    </xf>
    <xf numFmtId="0" fontId="6" fillId="0" borderId="5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5" fillId="0" borderId="38" xfId="0" applyFont="1" applyBorder="1" applyAlignment="1">
      <alignment horizontal="justify" vertical="top" wrapText="1"/>
    </xf>
    <xf numFmtId="0" fontId="5" fillId="0" borderId="21" xfId="0" applyFont="1" applyBorder="1" applyAlignment="1">
      <alignment horizontal="justify" vertical="top" wrapText="1"/>
    </xf>
    <xf numFmtId="0" fontId="7" fillId="0" borderId="21" xfId="0" applyFont="1" applyBorder="1" applyAlignment="1">
      <alignment horizontal="justify" vertical="top" wrapText="1"/>
    </xf>
    <xf numFmtId="0" fontId="7" fillId="0" borderId="38" xfId="0" applyFont="1" applyBorder="1" applyAlignment="1">
      <alignment horizontal="justify" vertical="top" wrapText="1"/>
    </xf>
    <xf numFmtId="0" fontId="6" fillId="0" borderId="38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justify" vertical="top" wrapText="1"/>
    </xf>
    <xf numFmtId="180" fontId="21" fillId="0" borderId="3" xfId="15" applyNumberFormat="1" applyFont="1" applyBorder="1" applyAlignment="1">
      <alignment horizontal="center" vertical="top" wrapText="1"/>
    </xf>
    <xf numFmtId="180" fontId="11" fillId="0" borderId="5" xfId="15" applyNumberFormat="1" applyFont="1" applyBorder="1" applyAlignment="1">
      <alignment vertical="top"/>
    </xf>
    <xf numFmtId="180" fontId="6" fillId="0" borderId="0" xfId="15" applyNumberFormat="1" applyFont="1" applyAlignment="1">
      <alignment horizontal="justify" vertical="top"/>
    </xf>
    <xf numFmtId="0" fontId="12" fillId="0" borderId="20" xfId="0" applyFont="1" applyBorder="1" applyAlignment="1">
      <alignment horizontal="justify" vertical="top" wrapText="1"/>
    </xf>
    <xf numFmtId="0" fontId="12" fillId="0" borderId="54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6" fillId="0" borderId="21" xfId="0" applyFont="1" applyBorder="1" applyAlignment="1">
      <alignment horizontal="justify" vertical="top" wrapText="1"/>
    </xf>
    <xf numFmtId="0" fontId="5" fillId="0" borderId="0" xfId="0" applyFont="1" applyAlignment="1">
      <alignment horizontal="justify"/>
    </xf>
    <xf numFmtId="180" fontId="5" fillId="0" borderId="0" xfId="15" applyNumberFormat="1" applyFont="1" applyAlignment="1">
      <alignment horizontal="justify"/>
    </xf>
    <xf numFmtId="0" fontId="6" fillId="0" borderId="13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180" fontId="13" fillId="0" borderId="8" xfId="15" applyNumberFormat="1" applyFont="1" applyBorder="1" applyAlignment="1">
      <alignment vertical="center" wrapText="1"/>
    </xf>
    <xf numFmtId="180" fontId="13" fillId="0" borderId="11" xfId="15" applyNumberFormat="1" applyFont="1" applyBorder="1" applyAlignment="1">
      <alignment vertical="center" wrapText="1"/>
    </xf>
    <xf numFmtId="0" fontId="6" fillId="0" borderId="54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54" xfId="0" applyFont="1" applyBorder="1" applyAlignment="1">
      <alignment horizontal="center" vertical="top" wrapText="1"/>
    </xf>
    <xf numFmtId="0" fontId="18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180" fontId="13" fillId="0" borderId="11" xfId="15" applyNumberFormat="1" applyFont="1" applyBorder="1" applyAlignment="1">
      <alignment vertical="center"/>
    </xf>
    <xf numFmtId="180" fontId="13" fillId="0" borderId="11" xfId="0" applyNumberFormat="1" applyFont="1" applyBorder="1" applyAlignment="1">
      <alignment vertical="center"/>
    </xf>
    <xf numFmtId="180" fontId="13" fillId="0" borderId="50" xfId="0" applyNumberFormat="1" applyFont="1" applyBorder="1" applyAlignment="1">
      <alignment vertical="center"/>
    </xf>
    <xf numFmtId="180" fontId="13" fillId="0" borderId="50" xfId="15" applyNumberFormat="1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180" fontId="13" fillId="0" borderId="0" xfId="15" applyNumberFormat="1" applyFont="1" applyBorder="1" applyAlignment="1">
      <alignment vertical="center" wrapText="1"/>
    </xf>
    <xf numFmtId="180" fontId="13" fillId="0" borderId="0" xfId="15" applyNumberFormat="1" applyFont="1" applyBorder="1" applyAlignment="1">
      <alignment vertical="center"/>
    </xf>
    <xf numFmtId="180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180" fontId="13" fillId="0" borderId="4" xfId="15" applyNumberFormat="1" applyFont="1" applyBorder="1" applyAlignment="1">
      <alignment vertical="center"/>
    </xf>
    <xf numFmtId="180" fontId="13" fillId="0" borderId="13" xfId="15" applyNumberFormat="1" applyFont="1" applyBorder="1" applyAlignment="1">
      <alignment vertical="center"/>
    </xf>
    <xf numFmtId="3" fontId="13" fillId="0" borderId="4" xfId="0" applyNumberFormat="1" applyFont="1" applyBorder="1" applyAlignment="1">
      <alignment horizontal="right" vertical="center" wrapText="1"/>
    </xf>
    <xf numFmtId="180" fontId="13" fillId="0" borderId="4" xfId="15" applyNumberFormat="1" applyFont="1" applyBorder="1" applyAlignment="1">
      <alignment vertical="center" wrapText="1"/>
    </xf>
    <xf numFmtId="180" fontId="18" fillId="0" borderId="4" xfId="15" applyNumberFormat="1" applyFont="1" applyBorder="1" applyAlignment="1">
      <alignment horizontal="center" vertical="center" wrapText="1"/>
    </xf>
    <xf numFmtId="180" fontId="18" fillId="0" borderId="4" xfId="15" applyNumberFormat="1" applyFont="1" applyBorder="1" applyAlignment="1">
      <alignment horizontal="center" vertical="center"/>
    </xf>
    <xf numFmtId="180" fontId="18" fillId="0" borderId="4" xfId="0" applyNumberFormat="1" applyFont="1" applyBorder="1" applyAlignment="1">
      <alignment horizontal="center" vertical="center"/>
    </xf>
    <xf numFmtId="180" fontId="18" fillId="0" borderId="18" xfId="15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180" fontId="18" fillId="0" borderId="5" xfId="15" applyNumberFormat="1" applyFont="1" applyBorder="1" applyAlignment="1">
      <alignment horizontal="center" vertical="center" wrapText="1"/>
    </xf>
    <xf numFmtId="180" fontId="13" fillId="0" borderId="4" xfId="15" applyNumberFormat="1" applyFont="1" applyBorder="1" applyAlignment="1">
      <alignment horizontal="right" vertical="center"/>
    </xf>
    <xf numFmtId="180" fontId="13" fillId="0" borderId="18" xfId="15" applyNumberFormat="1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3" fontId="13" fillId="0" borderId="8" xfId="0" applyNumberFormat="1" applyFont="1" applyBorder="1" applyAlignment="1">
      <alignment horizontal="right" vertical="center" wrapText="1"/>
    </xf>
    <xf numFmtId="180" fontId="13" fillId="0" borderId="8" xfId="15" applyNumberFormat="1" applyFont="1" applyBorder="1" applyAlignment="1">
      <alignment horizontal="center" vertical="center" wrapText="1"/>
    </xf>
    <xf numFmtId="180" fontId="13" fillId="0" borderId="8" xfId="15" applyNumberFormat="1" applyFont="1" applyBorder="1" applyAlignment="1">
      <alignment vertical="center"/>
    </xf>
    <xf numFmtId="180" fontId="13" fillId="0" borderId="8" xfId="15" applyNumberFormat="1" applyFont="1" applyBorder="1" applyAlignment="1">
      <alignment horizontal="right" vertical="center"/>
    </xf>
    <xf numFmtId="180" fontId="13" fillId="0" borderId="49" xfId="15" applyNumberFormat="1" applyFont="1" applyBorder="1" applyAlignment="1">
      <alignment horizontal="right" vertical="center"/>
    </xf>
    <xf numFmtId="180" fontId="13" fillId="0" borderId="28" xfId="15" applyNumberFormat="1" applyFont="1" applyBorder="1" applyAlignment="1">
      <alignment vertical="center"/>
    </xf>
    <xf numFmtId="180" fontId="13" fillId="0" borderId="13" xfId="0" applyNumberFormat="1" applyFont="1" applyBorder="1" applyAlignment="1">
      <alignment vertical="center"/>
    </xf>
    <xf numFmtId="3" fontId="13" fillId="0" borderId="8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/>
    </xf>
    <xf numFmtId="3" fontId="13" fillId="0" borderId="4" xfId="0" applyNumberFormat="1" applyFont="1" applyBorder="1" applyAlignment="1">
      <alignment horizontal="center" vertical="center" wrapText="1"/>
    </xf>
    <xf numFmtId="180" fontId="13" fillId="0" borderId="5" xfId="15" applyNumberFormat="1" applyFont="1" applyBorder="1" applyAlignment="1">
      <alignment vertical="center"/>
    </xf>
    <xf numFmtId="0" fontId="18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180" fontId="18" fillId="0" borderId="4" xfId="0" applyNumberFormat="1" applyFont="1" applyBorder="1" applyAlignment="1">
      <alignment vertical="center" wrapText="1"/>
    </xf>
    <xf numFmtId="180" fontId="13" fillId="0" borderId="5" xfId="0" applyNumberFormat="1" applyFont="1" applyBorder="1" applyAlignment="1">
      <alignment horizontal="center" vertical="center" wrapText="1"/>
    </xf>
    <xf numFmtId="180" fontId="13" fillId="0" borderId="4" xfId="15" applyNumberFormat="1" applyFont="1" applyBorder="1" applyAlignment="1">
      <alignment horizontal="center" vertical="center"/>
    </xf>
    <xf numFmtId="180" fontId="13" fillId="0" borderId="18" xfId="15" applyNumberFormat="1" applyFont="1" applyBorder="1" applyAlignment="1">
      <alignment vertical="center"/>
    </xf>
    <xf numFmtId="0" fontId="18" fillId="0" borderId="8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180" fontId="13" fillId="0" borderId="5" xfId="15" applyNumberFormat="1" applyFont="1" applyBorder="1" applyAlignment="1">
      <alignment horizontal="center" vertical="center"/>
    </xf>
    <xf numFmtId="180" fontId="13" fillId="0" borderId="18" xfId="0" applyNumberFormat="1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vertical="center" wrapText="1"/>
    </xf>
    <xf numFmtId="2" fontId="13" fillId="0" borderId="5" xfId="0" applyNumberFormat="1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2" fontId="13" fillId="0" borderId="12" xfId="0" applyNumberFormat="1" applyFont="1" applyBorder="1" applyAlignment="1">
      <alignment vertical="center" wrapText="1"/>
    </xf>
    <xf numFmtId="10" fontId="13" fillId="0" borderId="12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55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180" fontId="13" fillId="0" borderId="4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left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10" xfId="15" applyNumberFormat="1" applyFont="1" applyBorder="1" applyAlignment="1">
      <alignment horizontal="center" vertical="center" wrapText="1"/>
    </xf>
    <xf numFmtId="180" fontId="17" fillId="0" borderId="21" xfId="15" applyNumberFormat="1" applyFont="1" applyBorder="1" applyAlignment="1">
      <alignment horizontal="center" vertical="center" wrapText="1"/>
    </xf>
    <xf numFmtId="180" fontId="17" fillId="0" borderId="10" xfId="15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3" fontId="22" fillId="0" borderId="4" xfId="15" applyNumberFormat="1" applyFont="1" applyBorder="1" applyAlignment="1">
      <alignment horizontal="center" vertical="center" wrapText="1"/>
    </xf>
    <xf numFmtId="180" fontId="23" fillId="0" borderId="13" xfId="15" applyNumberFormat="1" applyFont="1" applyBorder="1" applyAlignment="1">
      <alignment horizontal="center" vertical="center" wrapText="1"/>
    </xf>
    <xf numFmtId="180" fontId="23" fillId="0" borderId="4" xfId="15" applyNumberFormat="1" applyFont="1" applyBorder="1" applyAlignment="1">
      <alignment vertical="center" wrapText="1"/>
    </xf>
    <xf numFmtId="3" fontId="22" fillId="0" borderId="10" xfId="15" applyNumberFormat="1" applyFont="1" applyBorder="1" applyAlignment="1">
      <alignment horizontal="center" vertical="center" wrapText="1"/>
    </xf>
    <xf numFmtId="180" fontId="23" fillId="0" borderId="5" xfId="15" applyNumberFormat="1" applyFont="1" applyBorder="1" applyAlignment="1">
      <alignment vertical="center" wrapText="1"/>
    </xf>
    <xf numFmtId="3" fontId="22" fillId="0" borderId="5" xfId="15" applyNumberFormat="1" applyFont="1" applyBorder="1" applyAlignment="1">
      <alignment horizontal="center" vertical="center" wrapText="1"/>
    </xf>
    <xf numFmtId="180" fontId="17" fillId="0" borderId="42" xfId="15" applyNumberFormat="1" applyFont="1" applyBorder="1" applyAlignment="1">
      <alignment horizontal="center" vertical="center" wrapText="1"/>
    </xf>
    <xf numFmtId="180" fontId="17" fillId="0" borderId="43" xfId="15" applyNumberFormat="1" applyFont="1" applyBorder="1" applyAlignment="1">
      <alignment horizontal="center" vertical="center" wrapText="1"/>
    </xf>
    <xf numFmtId="3" fontId="17" fillId="0" borderId="4" xfId="0" applyNumberFormat="1" applyFont="1" applyBorder="1" applyAlignment="1">
      <alignment horizontal="center" vertical="center" wrapText="1"/>
    </xf>
    <xf numFmtId="180" fontId="17" fillId="0" borderId="13" xfId="15" applyNumberFormat="1" applyFont="1" applyBorder="1" applyAlignment="1">
      <alignment horizontal="center" vertical="center" wrapText="1"/>
    </xf>
    <xf numFmtId="3" fontId="22" fillId="0" borderId="23" xfId="15" applyNumberFormat="1" applyFont="1" applyBorder="1" applyAlignment="1">
      <alignment horizontal="center" vertical="center" wrapText="1"/>
    </xf>
    <xf numFmtId="180" fontId="17" fillId="0" borderId="23" xfId="15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right" vertical="center" wrapText="1"/>
    </xf>
    <xf numFmtId="180" fontId="4" fillId="0" borderId="28" xfId="15" applyNumberFormat="1" applyFont="1" applyBorder="1" applyAlignment="1">
      <alignment horizontal="center" vertical="center" wrapText="1"/>
    </xf>
    <xf numFmtId="180" fontId="10" fillId="0" borderId="39" xfId="15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right" vertical="center" wrapText="1"/>
    </xf>
    <xf numFmtId="0" fontId="6" fillId="0" borderId="19" xfId="0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center" vertical="top"/>
    </xf>
    <xf numFmtId="0" fontId="3" fillId="0" borderId="42" xfId="0" applyFont="1" applyBorder="1" applyAlignment="1">
      <alignment vertical="center"/>
    </xf>
    <xf numFmtId="180" fontId="3" fillId="0" borderId="42" xfId="15" applyNumberFormat="1" applyFont="1" applyBorder="1" applyAlignment="1">
      <alignment vertical="center"/>
    </xf>
    <xf numFmtId="0" fontId="3" fillId="0" borderId="55" xfId="0" applyFont="1" applyBorder="1" applyAlignment="1">
      <alignment/>
    </xf>
    <xf numFmtId="0" fontId="3" fillId="0" borderId="55" xfId="0" applyFont="1" applyBorder="1" applyAlignment="1">
      <alignment horizontal="center" vertical="top" wrapText="1"/>
    </xf>
    <xf numFmtId="0" fontId="3" fillId="0" borderId="48" xfId="0" applyFont="1" applyBorder="1" applyAlignment="1">
      <alignment/>
    </xf>
    <xf numFmtId="0" fontId="3" fillId="0" borderId="3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180" fontId="8" fillId="0" borderId="31" xfId="15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horizontal="center" vertical="center" wrapText="1"/>
    </xf>
    <xf numFmtId="180" fontId="3" fillId="0" borderId="25" xfId="15" applyNumberFormat="1" applyFont="1" applyBorder="1" applyAlignment="1">
      <alignment vertical="center"/>
    </xf>
    <xf numFmtId="180" fontId="3" fillId="0" borderId="21" xfId="15" applyNumberFormat="1" applyFont="1" applyBorder="1" applyAlignment="1">
      <alignment vertical="center"/>
    </xf>
    <xf numFmtId="0" fontId="8" fillId="0" borderId="42" xfId="0" applyFont="1" applyBorder="1" applyAlignment="1">
      <alignment vertical="center"/>
    </xf>
    <xf numFmtId="180" fontId="8" fillId="0" borderId="42" xfId="15" applyNumberFormat="1" applyFont="1" applyBorder="1" applyAlignment="1">
      <alignment vertical="center"/>
    </xf>
    <xf numFmtId="180" fontId="6" fillId="0" borderId="28" xfId="15" applyNumberFormat="1" applyFont="1" applyBorder="1" applyAlignment="1">
      <alignment vertical="top"/>
    </xf>
    <xf numFmtId="0" fontId="7" fillId="0" borderId="49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24" fillId="0" borderId="18" xfId="0" applyFont="1" applyBorder="1" applyAlignment="1">
      <alignment horizontal="justify" vertical="top" wrapText="1"/>
    </xf>
    <xf numFmtId="0" fontId="24" fillId="0" borderId="13" xfId="0" applyFont="1" applyBorder="1" applyAlignment="1">
      <alignment horizontal="justify" vertical="top" wrapText="1"/>
    </xf>
    <xf numFmtId="180" fontId="24" fillId="0" borderId="5" xfId="15" applyNumberFormat="1" applyFont="1" applyBorder="1" applyAlignment="1">
      <alignment vertical="top"/>
    </xf>
    <xf numFmtId="180" fontId="24" fillId="0" borderId="28" xfId="15" applyNumberFormat="1" applyFont="1" applyBorder="1" applyAlignment="1">
      <alignment vertical="top"/>
    </xf>
    <xf numFmtId="49" fontId="6" fillId="0" borderId="11" xfId="0" applyNumberFormat="1" applyFont="1" applyBorder="1" applyAlignment="1">
      <alignment vertical="top" wrapText="1"/>
    </xf>
    <xf numFmtId="49" fontId="6" fillId="0" borderId="8" xfId="0" applyNumberFormat="1" applyFont="1" applyBorder="1" applyAlignment="1">
      <alignment vertical="top" wrapText="1"/>
    </xf>
    <xf numFmtId="0" fontId="5" fillId="0" borderId="19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left" vertical="top" wrapText="1"/>
    </xf>
    <xf numFmtId="180" fontId="4" fillId="0" borderId="11" xfId="15" applyNumberFormat="1" applyFont="1" applyBorder="1" applyAlignment="1">
      <alignment horizontal="center" vertical="center" wrapText="1"/>
    </xf>
    <xf numFmtId="180" fontId="4" fillId="0" borderId="50" xfId="15" applyNumberFormat="1" applyFont="1" applyBorder="1" applyAlignment="1">
      <alignment horizontal="center" vertical="center" wrapText="1"/>
    </xf>
    <xf numFmtId="180" fontId="10" fillId="0" borderId="37" xfId="0" applyNumberFormat="1" applyFont="1" applyBorder="1" applyAlignment="1">
      <alignment horizontal="right" vertical="center" wrapText="1"/>
    </xf>
    <xf numFmtId="180" fontId="4" fillId="0" borderId="52" xfId="15" applyNumberFormat="1" applyFont="1" applyBorder="1" applyAlignment="1">
      <alignment horizontal="center" vertical="center" wrapText="1"/>
    </xf>
    <xf numFmtId="4" fontId="10" fillId="0" borderId="43" xfId="0" applyNumberFormat="1" applyFont="1" applyBorder="1" applyAlignment="1">
      <alignment horizontal="right" vertical="center" wrapText="1"/>
    </xf>
    <xf numFmtId="3" fontId="10" fillId="0" borderId="39" xfId="0" applyNumberFormat="1" applyFont="1" applyBorder="1" applyAlignment="1">
      <alignment horizontal="right" vertical="center" wrapText="1"/>
    </xf>
    <xf numFmtId="3" fontId="4" fillId="0" borderId="32" xfId="0" applyNumberFormat="1" applyFont="1" applyBorder="1" applyAlignment="1">
      <alignment horizontal="right" vertical="center" wrapText="1"/>
    </xf>
    <xf numFmtId="180" fontId="10" fillId="0" borderId="42" xfId="15" applyNumberFormat="1" applyFont="1" applyBorder="1" applyAlignment="1">
      <alignment horizontal="center" vertical="center" wrapText="1"/>
    </xf>
    <xf numFmtId="180" fontId="10" fillId="0" borderId="43" xfId="15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80" fontId="13" fillId="0" borderId="18" xfId="15" applyNumberFormat="1" applyFont="1" applyBorder="1" applyAlignment="1">
      <alignment horizontal="center" vertical="center" wrapText="1"/>
    </xf>
    <xf numFmtId="180" fontId="13" fillId="0" borderId="11" xfId="15" applyNumberFormat="1" applyFont="1" applyBorder="1" applyAlignment="1">
      <alignment vertical="center" wrapText="1"/>
    </xf>
    <xf numFmtId="180" fontId="13" fillId="0" borderId="10" xfId="15" applyNumberFormat="1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8" fillId="0" borderId="56" xfId="0" applyFont="1" applyBorder="1" applyAlignment="1">
      <alignment horizontal="justify" vertical="center" wrapText="1"/>
    </xf>
    <xf numFmtId="180" fontId="13" fillId="0" borderId="0" xfId="15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wrapText="1"/>
    </xf>
    <xf numFmtId="180" fontId="3" fillId="0" borderId="57" xfId="15" applyNumberFormat="1" applyFont="1" applyBorder="1" applyAlignment="1">
      <alignment horizontal="center" vertical="top"/>
    </xf>
    <xf numFmtId="180" fontId="3" fillId="0" borderId="58" xfId="15" applyNumberFormat="1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180" fontId="8" fillId="0" borderId="59" xfId="15" applyNumberFormat="1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49" fontId="13" fillId="0" borderId="18" xfId="15" applyNumberFormat="1" applyFont="1" applyBorder="1" applyAlignment="1">
      <alignment horizontal="center" vertical="center"/>
    </xf>
    <xf numFmtId="49" fontId="13" fillId="0" borderId="44" xfId="15" applyNumberFormat="1" applyFont="1" applyBorder="1" applyAlignment="1">
      <alignment horizontal="center" vertical="center"/>
    </xf>
    <xf numFmtId="49" fontId="13" fillId="0" borderId="13" xfId="15" applyNumberFormat="1" applyFont="1" applyBorder="1" applyAlignment="1">
      <alignment horizontal="center" vertical="center"/>
    </xf>
    <xf numFmtId="180" fontId="13" fillId="0" borderId="8" xfId="15" applyNumberFormat="1" applyFont="1" applyBorder="1" applyAlignment="1">
      <alignment vertical="center" wrapText="1"/>
    </xf>
    <xf numFmtId="0" fontId="3" fillId="0" borderId="4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5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180" fontId="3" fillId="0" borderId="50" xfId="15" applyNumberFormat="1" applyFont="1" applyBorder="1" applyAlignment="1">
      <alignment horizontal="center"/>
    </xf>
    <xf numFmtId="180" fontId="3" fillId="0" borderId="63" xfId="15" applyNumberFormat="1" applyFont="1" applyBorder="1" applyAlignment="1">
      <alignment horizontal="center"/>
    </xf>
    <xf numFmtId="180" fontId="3" fillId="0" borderId="0" xfId="15" applyNumberFormat="1" applyFont="1" applyAlignment="1">
      <alignment horizontal="center"/>
    </xf>
    <xf numFmtId="0" fontId="3" fillId="0" borderId="57" xfId="0" applyFont="1" applyBorder="1" applyAlignment="1">
      <alignment horizontal="center" vertical="top"/>
    </xf>
    <xf numFmtId="0" fontId="3" fillId="0" borderId="64" xfId="0" applyFont="1" applyBorder="1" applyAlignment="1">
      <alignment horizontal="left"/>
    </xf>
    <xf numFmtId="0" fontId="3" fillId="0" borderId="64" xfId="0" applyFont="1" applyBorder="1" applyAlignment="1">
      <alignment horizontal="center"/>
    </xf>
    <xf numFmtId="180" fontId="3" fillId="0" borderId="64" xfId="15" applyNumberFormat="1" applyFont="1" applyBorder="1" applyAlignment="1">
      <alignment horizontal="center"/>
    </xf>
    <xf numFmtId="180" fontId="3" fillId="0" borderId="65" xfId="15" applyNumberFormat="1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180" fontId="8" fillId="0" borderId="11" xfId="15" applyNumberFormat="1" applyFont="1" applyBorder="1" applyAlignment="1">
      <alignment horizontal="center"/>
    </xf>
    <xf numFmtId="180" fontId="8" fillId="0" borderId="37" xfId="15" applyNumberFormat="1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180" fontId="6" fillId="0" borderId="0" xfId="15" applyNumberFormat="1" applyFont="1" applyAlignment="1">
      <alignment horizontal="center" wrapText="1"/>
    </xf>
    <xf numFmtId="0" fontId="5" fillId="0" borderId="18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180" fontId="5" fillId="0" borderId="0" xfId="15" applyNumberFormat="1" applyFont="1" applyAlignment="1">
      <alignment horizontal="left"/>
    </xf>
    <xf numFmtId="180" fontId="5" fillId="0" borderId="0" xfId="15" applyNumberFormat="1" applyFont="1" applyAlignment="1">
      <alignment horizontal="left" vertical="center"/>
    </xf>
    <xf numFmtId="49" fontId="6" fillId="0" borderId="0" xfId="0" applyNumberFormat="1" applyFont="1" applyBorder="1" applyAlignment="1" applyProtection="1">
      <alignment horizontal="center"/>
      <protection/>
    </xf>
    <xf numFmtId="49" fontId="6" fillId="0" borderId="25" xfId="0" applyNumberFormat="1" applyFont="1" applyBorder="1" applyAlignment="1" applyProtection="1">
      <alignment horizontal="center"/>
      <protection/>
    </xf>
    <xf numFmtId="49" fontId="7" fillId="0" borderId="10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180" fontId="3" fillId="0" borderId="11" xfId="15" applyNumberFormat="1" applyFont="1" applyBorder="1" applyAlignment="1">
      <alignment horizontal="center"/>
    </xf>
    <xf numFmtId="180" fontId="3" fillId="0" borderId="37" xfId="15" applyNumberFormat="1" applyFont="1" applyBorder="1" applyAlignment="1">
      <alignment horizontal="center"/>
    </xf>
    <xf numFmtId="0" fontId="7" fillId="0" borderId="18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6" fillId="0" borderId="53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 horizontal="left"/>
    </xf>
    <xf numFmtId="49" fontId="7" fillId="0" borderId="4" xfId="0" applyNumberFormat="1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top" wrapText="1"/>
    </xf>
    <xf numFmtId="0" fontId="6" fillId="0" borderId="54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49" fontId="6" fillId="0" borderId="6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7" fillId="0" borderId="8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80" fontId="13" fillId="0" borderId="44" xfId="15" applyNumberFormat="1" applyFont="1" applyBorder="1" applyAlignment="1">
      <alignment horizontal="center" vertical="center" wrapText="1"/>
    </xf>
    <xf numFmtId="180" fontId="13" fillId="0" borderId="13" xfId="15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justify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horizontal="left" vertical="center"/>
    </xf>
    <xf numFmtId="0" fontId="10" fillId="0" borderId="2" xfId="0" applyFont="1" applyBorder="1" applyAlignment="1">
      <alignment horizontal="justify" vertical="center" wrapText="1"/>
    </xf>
    <xf numFmtId="0" fontId="10" fillId="0" borderId="4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180" fontId="10" fillId="0" borderId="10" xfId="15" applyNumberFormat="1" applyFont="1" applyBorder="1" applyAlignment="1">
      <alignment horizontal="center" vertical="top" wrapText="1"/>
    </xf>
    <xf numFmtId="180" fontId="10" fillId="0" borderId="4" xfId="15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justify" vertical="center" wrapText="1"/>
    </xf>
    <xf numFmtId="3" fontId="10" fillId="0" borderId="11" xfId="0" applyNumberFormat="1" applyFont="1" applyBorder="1" applyAlignment="1">
      <alignment horizontal="center" vertical="top" wrapText="1"/>
    </xf>
    <xf numFmtId="3" fontId="10" fillId="0" borderId="10" xfId="0" applyNumberFormat="1" applyFont="1" applyBorder="1" applyAlignment="1">
      <alignment horizontal="center" vertical="top" wrapText="1"/>
    </xf>
    <xf numFmtId="3" fontId="10" fillId="0" borderId="8" xfId="0" applyNumberFormat="1" applyFont="1" applyBorder="1" applyAlignment="1">
      <alignment horizontal="center" vertical="top" wrapText="1"/>
    </xf>
    <xf numFmtId="3" fontId="10" fillId="0" borderId="48" xfId="0" applyNumberFormat="1" applyFont="1" applyBorder="1" applyAlignment="1">
      <alignment horizontal="center" vertical="top" wrapText="1"/>
    </xf>
    <xf numFmtId="3" fontId="10" fillId="0" borderId="23" xfId="0" applyNumberFormat="1" applyFont="1" applyBorder="1" applyAlignment="1">
      <alignment horizontal="center" vertical="top" wrapText="1"/>
    </xf>
    <xf numFmtId="3" fontId="10" fillId="0" borderId="5" xfId="0" applyNumberFormat="1" applyFont="1" applyBorder="1" applyAlignment="1">
      <alignment horizontal="center" vertical="top" wrapText="1"/>
    </xf>
    <xf numFmtId="0" fontId="10" fillId="0" borderId="4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3" fontId="10" fillId="0" borderId="0" xfId="0" applyNumberFormat="1" applyFont="1" applyAlignment="1">
      <alignment vertical="center" wrapText="1"/>
    </xf>
    <xf numFmtId="180" fontId="10" fillId="0" borderId="0" xfId="15" applyNumberFormat="1" applyFont="1" applyAlignment="1">
      <alignment horizontal="center" vertical="center"/>
    </xf>
    <xf numFmtId="3" fontId="10" fillId="0" borderId="0" xfId="0" applyNumberFormat="1" applyFont="1" applyBorder="1" applyAlignment="1">
      <alignment horizontal="left" vertical="center"/>
    </xf>
    <xf numFmtId="3" fontId="10" fillId="0" borderId="0" xfId="0" applyNumberFormat="1" applyFont="1" applyAlignment="1">
      <alignment horizontal="left" vertical="center"/>
    </xf>
    <xf numFmtId="3" fontId="14" fillId="0" borderId="0" xfId="15" applyNumberFormat="1" applyFont="1" applyBorder="1" applyAlignment="1">
      <alignment horizontal="center" vertical="center"/>
    </xf>
    <xf numFmtId="3" fontId="10" fillId="0" borderId="66" xfId="15" applyNumberFormat="1" applyFont="1" applyBorder="1" applyAlignment="1">
      <alignment horizontal="center" vertical="top" wrapText="1"/>
    </xf>
    <xf numFmtId="3" fontId="10" fillId="0" borderId="56" xfId="15" applyNumberFormat="1" applyFont="1" applyBorder="1" applyAlignment="1">
      <alignment horizontal="center" vertical="top" wrapText="1"/>
    </xf>
    <xf numFmtId="3" fontId="10" fillId="0" borderId="67" xfId="15" applyNumberFormat="1" applyFont="1" applyBorder="1" applyAlignment="1">
      <alignment horizontal="center" vertical="top" wrapText="1"/>
    </xf>
    <xf numFmtId="3" fontId="10" fillId="0" borderId="22" xfId="15" applyNumberFormat="1" applyFont="1" applyBorder="1" applyAlignment="1">
      <alignment horizontal="center" vertical="top" wrapText="1"/>
    </xf>
    <xf numFmtId="3" fontId="10" fillId="0" borderId="25" xfId="15" applyNumberFormat="1" applyFont="1" applyBorder="1" applyAlignment="1">
      <alignment horizontal="center" vertical="top" wrapText="1"/>
    </xf>
    <xf numFmtId="3" fontId="10" fillId="0" borderId="68" xfId="15" applyNumberFormat="1" applyFont="1" applyBorder="1" applyAlignment="1">
      <alignment horizontal="center" vertical="top" wrapText="1"/>
    </xf>
    <xf numFmtId="3" fontId="10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3" fontId="10" fillId="0" borderId="66" xfId="15" applyNumberFormat="1" applyFont="1" applyBorder="1" applyAlignment="1">
      <alignment horizontal="center" vertical="center" wrapText="1"/>
    </xf>
    <xf numFmtId="3" fontId="10" fillId="0" borderId="56" xfId="15" applyNumberFormat="1" applyFont="1" applyBorder="1" applyAlignment="1">
      <alignment horizontal="center" vertical="center" wrapText="1"/>
    </xf>
    <xf numFmtId="3" fontId="10" fillId="0" borderId="67" xfId="15" applyNumberFormat="1" applyFont="1" applyBorder="1" applyAlignment="1">
      <alignment horizontal="center" vertical="center" wrapText="1"/>
    </xf>
    <xf numFmtId="3" fontId="10" fillId="0" borderId="22" xfId="15" applyNumberFormat="1" applyFont="1" applyBorder="1" applyAlignment="1">
      <alignment horizontal="center" vertical="center" wrapText="1"/>
    </xf>
    <xf numFmtId="3" fontId="10" fillId="0" borderId="25" xfId="15" applyNumberFormat="1" applyFont="1" applyBorder="1" applyAlignment="1">
      <alignment horizontal="center" vertical="center" wrapText="1"/>
    </xf>
    <xf numFmtId="3" fontId="10" fillId="0" borderId="68" xfId="15" applyNumberFormat="1" applyFont="1" applyBorder="1" applyAlignment="1">
      <alignment horizontal="center" vertical="center" wrapText="1"/>
    </xf>
    <xf numFmtId="3" fontId="10" fillId="0" borderId="21" xfId="15" applyNumberFormat="1" applyFont="1" applyBorder="1" applyAlignment="1">
      <alignment horizontal="center" vertical="center" wrapText="1"/>
    </xf>
    <xf numFmtId="3" fontId="10" fillId="0" borderId="36" xfId="0" applyNumberFormat="1" applyFont="1" applyBorder="1" applyAlignment="1">
      <alignment horizontal="center" vertical="center" wrapText="1"/>
    </xf>
    <xf numFmtId="3" fontId="10" fillId="0" borderId="69" xfId="0" applyNumberFormat="1" applyFont="1" applyBorder="1" applyAlignment="1">
      <alignment horizontal="center" vertical="center" wrapText="1"/>
    </xf>
    <xf numFmtId="180" fontId="10" fillId="0" borderId="37" xfId="0" applyNumberFormat="1" applyFont="1" applyBorder="1" applyAlignment="1">
      <alignment horizontal="center" vertical="center" wrapText="1"/>
    </xf>
    <xf numFmtId="180" fontId="10" fillId="0" borderId="23" xfId="0" applyNumberFormat="1" applyFont="1" applyBorder="1" applyAlignment="1">
      <alignment horizontal="center" vertical="center" wrapText="1"/>
    </xf>
    <xf numFmtId="180" fontId="10" fillId="0" borderId="10" xfId="15" applyNumberFormat="1" applyFont="1" applyBorder="1" applyAlignment="1">
      <alignment vertical="center" wrapText="1"/>
    </xf>
    <xf numFmtId="180" fontId="10" fillId="0" borderId="4" xfId="15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8" xfId="0" applyNumberFormat="1" applyFont="1" applyBorder="1" applyAlignment="1">
      <alignment horizontal="center" vertical="center" wrapText="1"/>
    </xf>
    <xf numFmtId="3" fontId="10" fillId="0" borderId="48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3" fontId="10" fillId="0" borderId="2" xfId="15" applyNumberFormat="1" applyFont="1" applyBorder="1" applyAlignment="1">
      <alignment horizontal="center" vertical="center" wrapText="1"/>
    </xf>
    <xf numFmtId="3" fontId="10" fillId="0" borderId="4" xfId="15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49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justify"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8" xfId="0" applyNumberFormat="1" applyFont="1" applyBorder="1" applyAlignment="1">
      <alignment vertical="top" wrapText="1"/>
    </xf>
    <xf numFmtId="49" fontId="7" fillId="0" borderId="11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180" fontId="6" fillId="0" borderId="0" xfId="15" applyNumberFormat="1" applyFont="1" applyAlignment="1">
      <alignment horizontal="right"/>
    </xf>
    <xf numFmtId="180" fontId="6" fillId="0" borderId="0" xfId="15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180" fontId="6" fillId="0" borderId="59" xfId="15" applyNumberFormat="1" applyFont="1" applyBorder="1" applyAlignment="1">
      <alignment horizontal="center" vertical="top"/>
    </xf>
    <xf numFmtId="49" fontId="5" fillId="0" borderId="0" xfId="0" applyNumberFormat="1" applyFont="1" applyAlignment="1">
      <alignment horizontal="left" vertical="center"/>
    </xf>
    <xf numFmtId="0" fontId="6" fillId="0" borderId="18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24" fillId="0" borderId="18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justify" vertical="top" wrapText="1"/>
    </xf>
    <xf numFmtId="0" fontId="5" fillId="0" borderId="38" xfId="0" applyFont="1" applyBorder="1" applyAlignment="1">
      <alignment horizontal="justify" vertical="top" wrapText="1"/>
    </xf>
    <xf numFmtId="180" fontId="5" fillId="0" borderId="0" xfId="15" applyNumberFormat="1" applyFont="1" applyAlignment="1">
      <alignment horizontal="left" vertical="top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3743325</xdr:colOff>
      <xdr:row>36</xdr:row>
      <xdr:rowOff>190500</xdr:rowOff>
    </xdr:from>
    <xdr:to>
      <xdr:col>4</xdr:col>
      <xdr:colOff>0</xdr:colOff>
      <xdr:row>36</xdr:row>
      <xdr:rowOff>190500</xdr:rowOff>
    </xdr:to>
    <xdr:sp>
      <xdr:nvSpPr>
        <xdr:cNvPr id="1" name="Line 1"/>
        <xdr:cNvSpPr>
          <a:spLocks/>
        </xdr:cNvSpPr>
      </xdr:nvSpPr>
      <xdr:spPr>
        <a:xfrm>
          <a:off x="4943475" y="9029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3743325</xdr:colOff>
      <xdr:row>35</xdr:row>
      <xdr:rowOff>190500</xdr:rowOff>
    </xdr:from>
    <xdr:to>
      <xdr:col>4</xdr:col>
      <xdr:colOff>0</xdr:colOff>
      <xdr:row>35</xdr:row>
      <xdr:rowOff>190500</xdr:rowOff>
    </xdr:to>
    <xdr:sp>
      <xdr:nvSpPr>
        <xdr:cNvPr id="2" name="Line 2"/>
        <xdr:cNvSpPr>
          <a:spLocks/>
        </xdr:cNvSpPr>
      </xdr:nvSpPr>
      <xdr:spPr>
        <a:xfrm>
          <a:off x="4943475" y="8839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36</xdr:row>
      <xdr:rowOff>190500</xdr:rowOff>
    </xdr:from>
    <xdr:to>
      <xdr:col>4</xdr:col>
      <xdr:colOff>933450</xdr:colOff>
      <xdr:row>36</xdr:row>
      <xdr:rowOff>190500</xdr:rowOff>
    </xdr:to>
    <xdr:sp>
      <xdr:nvSpPr>
        <xdr:cNvPr id="3" name="Line 3"/>
        <xdr:cNvSpPr>
          <a:spLocks/>
        </xdr:cNvSpPr>
      </xdr:nvSpPr>
      <xdr:spPr>
        <a:xfrm>
          <a:off x="5591175" y="90297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3743325</xdr:colOff>
      <xdr:row>35</xdr:row>
      <xdr:rowOff>190500</xdr:rowOff>
    </xdr:from>
    <xdr:to>
      <xdr:col>4</xdr:col>
      <xdr:colOff>0</xdr:colOff>
      <xdr:row>35</xdr:row>
      <xdr:rowOff>190500</xdr:rowOff>
    </xdr:to>
    <xdr:sp>
      <xdr:nvSpPr>
        <xdr:cNvPr id="4" name="Line 4"/>
        <xdr:cNvSpPr>
          <a:spLocks/>
        </xdr:cNvSpPr>
      </xdr:nvSpPr>
      <xdr:spPr>
        <a:xfrm>
          <a:off x="4943475" y="88392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3743325</xdr:colOff>
      <xdr:row>34</xdr:row>
      <xdr:rowOff>457200</xdr:rowOff>
    </xdr:from>
    <xdr:to>
      <xdr:col>4</xdr:col>
      <xdr:colOff>0</xdr:colOff>
      <xdr:row>34</xdr:row>
      <xdr:rowOff>457200</xdr:rowOff>
    </xdr:to>
    <xdr:sp>
      <xdr:nvSpPr>
        <xdr:cNvPr id="5" name="Line 5"/>
        <xdr:cNvSpPr>
          <a:spLocks/>
        </xdr:cNvSpPr>
      </xdr:nvSpPr>
      <xdr:spPr>
        <a:xfrm>
          <a:off x="4943475" y="86487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190500</xdr:rowOff>
    </xdr:from>
    <xdr:to>
      <xdr:col>4</xdr:col>
      <xdr:colOff>933450</xdr:colOff>
      <xdr:row>35</xdr:row>
      <xdr:rowOff>190500</xdr:rowOff>
    </xdr:to>
    <xdr:sp>
      <xdr:nvSpPr>
        <xdr:cNvPr id="6" name="Line 6"/>
        <xdr:cNvSpPr>
          <a:spLocks/>
        </xdr:cNvSpPr>
      </xdr:nvSpPr>
      <xdr:spPr>
        <a:xfrm>
          <a:off x="5591175" y="8839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190500</xdr:rowOff>
    </xdr:from>
    <xdr:to>
      <xdr:col>5</xdr:col>
      <xdr:colOff>0</xdr:colOff>
      <xdr:row>35</xdr:row>
      <xdr:rowOff>190500</xdr:rowOff>
    </xdr:to>
    <xdr:sp>
      <xdr:nvSpPr>
        <xdr:cNvPr id="7" name="Line 7"/>
        <xdr:cNvSpPr>
          <a:spLocks/>
        </xdr:cNvSpPr>
      </xdr:nvSpPr>
      <xdr:spPr>
        <a:xfrm>
          <a:off x="6600825" y="883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190500</xdr:rowOff>
    </xdr:from>
    <xdr:to>
      <xdr:col>5</xdr:col>
      <xdr:colOff>0</xdr:colOff>
      <xdr:row>35</xdr:row>
      <xdr:rowOff>190500</xdr:rowOff>
    </xdr:to>
    <xdr:sp>
      <xdr:nvSpPr>
        <xdr:cNvPr id="8" name="Line 8"/>
        <xdr:cNvSpPr>
          <a:spLocks/>
        </xdr:cNvSpPr>
      </xdr:nvSpPr>
      <xdr:spPr>
        <a:xfrm>
          <a:off x="6600825" y="883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190500</xdr:rowOff>
    </xdr:from>
    <xdr:to>
      <xdr:col>5</xdr:col>
      <xdr:colOff>0</xdr:colOff>
      <xdr:row>35</xdr:row>
      <xdr:rowOff>190500</xdr:rowOff>
    </xdr:to>
    <xdr:sp>
      <xdr:nvSpPr>
        <xdr:cNvPr id="9" name="Line 9"/>
        <xdr:cNvSpPr>
          <a:spLocks/>
        </xdr:cNvSpPr>
      </xdr:nvSpPr>
      <xdr:spPr>
        <a:xfrm>
          <a:off x="6600825" y="883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190500</xdr:rowOff>
    </xdr:from>
    <xdr:to>
      <xdr:col>5</xdr:col>
      <xdr:colOff>0</xdr:colOff>
      <xdr:row>35</xdr:row>
      <xdr:rowOff>190500</xdr:rowOff>
    </xdr:to>
    <xdr:sp>
      <xdr:nvSpPr>
        <xdr:cNvPr id="10" name="Line 10"/>
        <xdr:cNvSpPr>
          <a:spLocks/>
        </xdr:cNvSpPr>
      </xdr:nvSpPr>
      <xdr:spPr>
        <a:xfrm>
          <a:off x="6600825" y="883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190500</xdr:rowOff>
    </xdr:from>
    <xdr:to>
      <xdr:col>5</xdr:col>
      <xdr:colOff>0</xdr:colOff>
      <xdr:row>35</xdr:row>
      <xdr:rowOff>190500</xdr:rowOff>
    </xdr:to>
    <xdr:sp>
      <xdr:nvSpPr>
        <xdr:cNvPr id="11" name="Line 11"/>
        <xdr:cNvSpPr>
          <a:spLocks/>
        </xdr:cNvSpPr>
      </xdr:nvSpPr>
      <xdr:spPr>
        <a:xfrm>
          <a:off x="6600825" y="8839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190500</xdr:rowOff>
    </xdr:from>
    <xdr:to>
      <xdr:col>4</xdr:col>
      <xdr:colOff>933450</xdr:colOff>
      <xdr:row>35</xdr:row>
      <xdr:rowOff>190500</xdr:rowOff>
    </xdr:to>
    <xdr:sp>
      <xdr:nvSpPr>
        <xdr:cNvPr id="12" name="Line 12"/>
        <xdr:cNvSpPr>
          <a:spLocks/>
        </xdr:cNvSpPr>
      </xdr:nvSpPr>
      <xdr:spPr>
        <a:xfrm>
          <a:off x="5591175" y="8839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190500</xdr:rowOff>
    </xdr:from>
    <xdr:to>
      <xdr:col>4</xdr:col>
      <xdr:colOff>933450</xdr:colOff>
      <xdr:row>35</xdr:row>
      <xdr:rowOff>190500</xdr:rowOff>
    </xdr:to>
    <xdr:sp>
      <xdr:nvSpPr>
        <xdr:cNvPr id="13" name="Line 13"/>
        <xdr:cNvSpPr>
          <a:spLocks/>
        </xdr:cNvSpPr>
      </xdr:nvSpPr>
      <xdr:spPr>
        <a:xfrm>
          <a:off x="5591175" y="8839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190500</xdr:rowOff>
    </xdr:from>
    <xdr:to>
      <xdr:col>4</xdr:col>
      <xdr:colOff>933450</xdr:colOff>
      <xdr:row>35</xdr:row>
      <xdr:rowOff>190500</xdr:rowOff>
    </xdr:to>
    <xdr:sp>
      <xdr:nvSpPr>
        <xdr:cNvPr id="14" name="Line 14"/>
        <xdr:cNvSpPr>
          <a:spLocks/>
        </xdr:cNvSpPr>
      </xdr:nvSpPr>
      <xdr:spPr>
        <a:xfrm>
          <a:off x="5591175" y="88392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6">
      <selection activeCell="E4" sqref="E4:F4"/>
    </sheetView>
  </sheetViews>
  <sheetFormatPr defaultColWidth="9.00390625" defaultRowHeight="13.5" customHeight="1"/>
  <cols>
    <col min="1" max="1" width="6.375" style="1" customWidth="1"/>
    <col min="2" max="2" width="9.00390625" style="36" customWidth="1"/>
    <col min="3" max="3" width="5.875" style="3" customWidth="1"/>
    <col min="4" max="4" width="51.875" style="1" customWidth="1"/>
    <col min="5" max="5" width="11.25390625" style="1" customWidth="1"/>
    <col min="6" max="6" width="13.75390625" style="4" customWidth="1"/>
    <col min="7" max="16384" width="18.875" style="1" customWidth="1"/>
  </cols>
  <sheetData>
    <row r="1" spans="1:6" ht="13.5" customHeight="1">
      <c r="A1" s="1" t="s">
        <v>225</v>
      </c>
      <c r="E1" s="613" t="s">
        <v>228</v>
      </c>
      <c r="F1" s="613"/>
    </row>
    <row r="2" spans="1:6" ht="13.5" customHeight="1">
      <c r="A2" s="1" t="s">
        <v>226</v>
      </c>
      <c r="E2" s="614" t="s">
        <v>567</v>
      </c>
      <c r="F2" s="614"/>
    </row>
    <row r="3" spans="1:6" ht="13.5" customHeight="1">
      <c r="A3" s="1" t="s">
        <v>227</v>
      </c>
      <c r="E3" s="614" t="s">
        <v>229</v>
      </c>
      <c r="F3" s="614"/>
    </row>
    <row r="4" spans="1:6" ht="13.5" customHeight="1">
      <c r="A4" s="1" t="s">
        <v>225</v>
      </c>
      <c r="E4" s="614" t="s">
        <v>568</v>
      </c>
      <c r="F4" s="614"/>
    </row>
    <row r="5" spans="1:6" ht="15" customHeight="1">
      <c r="A5" s="617" t="s">
        <v>367</v>
      </c>
      <c r="B5" s="617"/>
      <c r="C5" s="617"/>
      <c r="D5" s="617"/>
      <c r="E5" s="617"/>
      <c r="F5" s="617"/>
    </row>
    <row r="6" spans="1:6" ht="13.5" customHeight="1">
      <c r="A6" s="618" t="s">
        <v>224</v>
      </c>
      <c r="B6" s="618"/>
      <c r="C6" s="618"/>
      <c r="D6" s="618"/>
      <c r="E6" s="618"/>
      <c r="F6" s="618"/>
    </row>
    <row r="7" ht="9" customHeight="1" thickBot="1"/>
    <row r="8" spans="1:6" s="2" customFormat="1" ht="16.5" customHeight="1" thickTop="1">
      <c r="A8" s="5" t="s">
        <v>1</v>
      </c>
      <c r="B8" s="6" t="s">
        <v>2</v>
      </c>
      <c r="C8" s="7" t="s">
        <v>3</v>
      </c>
      <c r="D8" s="619" t="s">
        <v>4</v>
      </c>
      <c r="E8" s="620"/>
      <c r="F8" s="8" t="s">
        <v>368</v>
      </c>
    </row>
    <row r="9" spans="1:6" ht="13.5" customHeight="1">
      <c r="A9" s="616" t="s">
        <v>179</v>
      </c>
      <c r="B9" s="38"/>
      <c r="C9" s="37"/>
      <c r="D9" s="611" t="s">
        <v>10</v>
      </c>
      <c r="E9" s="612"/>
      <c r="F9" s="10">
        <f>F10</f>
        <v>35000</v>
      </c>
    </row>
    <row r="10" spans="1:6" ht="13.5" customHeight="1">
      <c r="A10" s="616"/>
      <c r="B10" s="615" t="s">
        <v>180</v>
      </c>
      <c r="C10" s="37"/>
      <c r="D10" s="605" t="s">
        <v>11</v>
      </c>
      <c r="E10" s="606"/>
      <c r="F10" s="39">
        <f>F11</f>
        <v>35000</v>
      </c>
    </row>
    <row r="11" spans="1:6" ht="24.75" customHeight="1">
      <c r="A11" s="616"/>
      <c r="B11" s="615"/>
      <c r="C11" s="37" t="s">
        <v>207</v>
      </c>
      <c r="D11" s="607" t="s">
        <v>12</v>
      </c>
      <c r="E11" s="608"/>
      <c r="F11" s="40">
        <v>35000</v>
      </c>
    </row>
    <row r="12" spans="1:6" ht="13.5" customHeight="1">
      <c r="A12" s="616">
        <v>700</v>
      </c>
      <c r="B12" s="38"/>
      <c r="C12" s="37"/>
      <c r="D12" s="611" t="s">
        <v>13</v>
      </c>
      <c r="E12" s="612"/>
      <c r="F12" s="10">
        <f>F13</f>
        <v>50000</v>
      </c>
    </row>
    <row r="13" spans="1:6" ht="16.5" customHeight="1">
      <c r="A13" s="616"/>
      <c r="B13" s="615">
        <v>70005</v>
      </c>
      <c r="C13" s="37"/>
      <c r="D13" s="605" t="s">
        <v>14</v>
      </c>
      <c r="E13" s="606"/>
      <c r="F13" s="39">
        <f>F14</f>
        <v>50000</v>
      </c>
    </row>
    <row r="14" spans="1:6" ht="24.75" customHeight="1">
      <c r="A14" s="616"/>
      <c r="B14" s="615"/>
      <c r="C14" s="37" t="s">
        <v>207</v>
      </c>
      <c r="D14" s="607" t="s">
        <v>12</v>
      </c>
      <c r="E14" s="608"/>
      <c r="F14" s="40">
        <v>50000</v>
      </c>
    </row>
    <row r="15" spans="1:6" ht="13.5" customHeight="1">
      <c r="A15" s="622">
        <v>710</v>
      </c>
      <c r="B15" s="38"/>
      <c r="C15" s="37"/>
      <c r="D15" s="611" t="s">
        <v>16</v>
      </c>
      <c r="E15" s="612"/>
      <c r="F15" s="10">
        <f>F16+F18+F20</f>
        <v>237000</v>
      </c>
    </row>
    <row r="16" spans="1:6" ht="17.25" customHeight="1">
      <c r="A16" s="623"/>
      <c r="B16" s="43">
        <v>71013</v>
      </c>
      <c r="C16" s="37"/>
      <c r="D16" s="605" t="s">
        <v>17</v>
      </c>
      <c r="E16" s="606"/>
      <c r="F16" s="39">
        <f>F17</f>
        <v>30000</v>
      </c>
    </row>
    <row r="17" spans="1:6" ht="27" customHeight="1">
      <c r="A17" s="624"/>
      <c r="B17" s="45"/>
      <c r="C17" s="37" t="s">
        <v>207</v>
      </c>
      <c r="D17" s="607" t="s">
        <v>12</v>
      </c>
      <c r="E17" s="608"/>
      <c r="F17" s="46">
        <v>30000</v>
      </c>
    </row>
    <row r="18" spans="1:6" ht="17.25" customHeight="1">
      <c r="A18" s="624"/>
      <c r="B18" s="615">
        <v>71014</v>
      </c>
      <c r="C18" s="37"/>
      <c r="D18" s="605" t="s">
        <v>18</v>
      </c>
      <c r="E18" s="606"/>
      <c r="F18" s="39">
        <f>F19</f>
        <v>40000</v>
      </c>
    </row>
    <row r="19" spans="1:6" ht="27.75" customHeight="1">
      <c r="A19" s="624"/>
      <c r="B19" s="615"/>
      <c r="C19" s="37" t="s">
        <v>207</v>
      </c>
      <c r="D19" s="607" t="s">
        <v>12</v>
      </c>
      <c r="E19" s="608"/>
      <c r="F19" s="46">
        <v>40000</v>
      </c>
    </row>
    <row r="20" spans="1:6" ht="16.5" customHeight="1">
      <c r="A20" s="624"/>
      <c r="B20" s="625">
        <v>71015</v>
      </c>
      <c r="C20" s="37"/>
      <c r="D20" s="605" t="s">
        <v>19</v>
      </c>
      <c r="E20" s="606"/>
      <c r="F20" s="39">
        <f>SUM(F21:F22)</f>
        <v>167000</v>
      </c>
    </row>
    <row r="21" spans="1:6" ht="27.75" customHeight="1">
      <c r="A21" s="624"/>
      <c r="B21" s="626"/>
      <c r="C21" s="37" t="s">
        <v>207</v>
      </c>
      <c r="D21" s="607" t="s">
        <v>12</v>
      </c>
      <c r="E21" s="608"/>
      <c r="F21" s="46">
        <v>160000</v>
      </c>
    </row>
    <row r="22" spans="1:6" ht="36" customHeight="1">
      <c r="A22" s="47"/>
      <c r="B22" s="45"/>
      <c r="C22" s="37" t="s">
        <v>253</v>
      </c>
      <c r="D22" s="607" t="s">
        <v>254</v>
      </c>
      <c r="E22" s="608"/>
      <c r="F22" s="46">
        <v>7000</v>
      </c>
    </row>
    <row r="23" spans="1:6" ht="17.25" customHeight="1">
      <c r="A23" s="616">
        <v>750</v>
      </c>
      <c r="B23" s="38"/>
      <c r="C23" s="37"/>
      <c r="D23" s="611" t="s">
        <v>20</v>
      </c>
      <c r="E23" s="612"/>
      <c r="F23" s="10">
        <f>F25+F26</f>
        <v>181068</v>
      </c>
    </row>
    <row r="24" spans="1:6" ht="17.25" customHeight="1">
      <c r="A24" s="616"/>
      <c r="B24" s="615">
        <v>75011</v>
      </c>
      <c r="C24" s="37"/>
      <c r="D24" s="605" t="s">
        <v>21</v>
      </c>
      <c r="E24" s="606"/>
      <c r="F24" s="39">
        <f>F25</f>
        <v>151968</v>
      </c>
    </row>
    <row r="25" spans="1:6" ht="26.25" customHeight="1">
      <c r="A25" s="616"/>
      <c r="B25" s="615"/>
      <c r="C25" s="37" t="s">
        <v>207</v>
      </c>
      <c r="D25" s="607" t="s">
        <v>12</v>
      </c>
      <c r="E25" s="608"/>
      <c r="F25" s="46">
        <v>151968</v>
      </c>
    </row>
    <row r="26" spans="1:6" ht="16.5" customHeight="1">
      <c r="A26" s="616"/>
      <c r="B26" s="615">
        <v>75045</v>
      </c>
      <c r="C26" s="37"/>
      <c r="D26" s="605" t="s">
        <v>22</v>
      </c>
      <c r="E26" s="606"/>
      <c r="F26" s="39">
        <f>F27</f>
        <v>29100</v>
      </c>
    </row>
    <row r="27" spans="1:6" ht="26.25" customHeight="1">
      <c r="A27" s="616"/>
      <c r="B27" s="615"/>
      <c r="C27" s="37" t="s">
        <v>207</v>
      </c>
      <c r="D27" s="607" t="s">
        <v>12</v>
      </c>
      <c r="E27" s="608"/>
      <c r="F27" s="46">
        <v>29100</v>
      </c>
    </row>
    <row r="28" spans="1:6" ht="16.5" customHeight="1">
      <c r="A28" s="41">
        <v>754</v>
      </c>
      <c r="B28" s="38"/>
      <c r="C28" s="37"/>
      <c r="D28" s="611" t="s">
        <v>23</v>
      </c>
      <c r="E28" s="612"/>
      <c r="F28" s="10">
        <f>F29+F31</f>
        <v>2152638</v>
      </c>
    </row>
    <row r="29" spans="1:6" ht="17.25" customHeight="1">
      <c r="A29" s="44"/>
      <c r="B29" s="43">
        <v>75411</v>
      </c>
      <c r="C29" s="37"/>
      <c r="D29" s="605" t="s">
        <v>24</v>
      </c>
      <c r="E29" s="606"/>
      <c r="F29" s="39">
        <f>F30</f>
        <v>2152238</v>
      </c>
    </row>
    <row r="30" spans="1:6" ht="26.25" customHeight="1">
      <c r="A30" s="44"/>
      <c r="B30" s="45"/>
      <c r="C30" s="37" t="s">
        <v>207</v>
      </c>
      <c r="D30" s="607" t="s">
        <v>12</v>
      </c>
      <c r="E30" s="608"/>
      <c r="F30" s="46">
        <v>2152238</v>
      </c>
    </row>
    <row r="31" spans="1:6" ht="15" customHeight="1">
      <c r="A31" s="44"/>
      <c r="B31" s="43">
        <v>75414</v>
      </c>
      <c r="C31" s="37"/>
      <c r="D31" s="605" t="s">
        <v>124</v>
      </c>
      <c r="E31" s="606"/>
      <c r="F31" s="39">
        <f>SUM(F32)</f>
        <v>400</v>
      </c>
    </row>
    <row r="32" spans="1:6" ht="27" customHeight="1">
      <c r="A32" s="47"/>
      <c r="B32" s="45"/>
      <c r="C32" s="37" t="s">
        <v>207</v>
      </c>
      <c r="D32" s="607" t="s">
        <v>12</v>
      </c>
      <c r="E32" s="608"/>
      <c r="F32" s="46">
        <v>400</v>
      </c>
    </row>
    <row r="33" spans="1:6" ht="13.5" customHeight="1">
      <c r="A33" s="41">
        <v>851</v>
      </c>
      <c r="B33" s="38"/>
      <c r="C33" s="37"/>
      <c r="D33" s="611" t="s">
        <v>25</v>
      </c>
      <c r="E33" s="612"/>
      <c r="F33" s="10">
        <f>F34</f>
        <v>1503000</v>
      </c>
    </row>
    <row r="34" spans="1:6" ht="27" customHeight="1">
      <c r="A34" s="42"/>
      <c r="B34" s="43">
        <v>85156</v>
      </c>
      <c r="C34" s="37"/>
      <c r="D34" s="605" t="s">
        <v>88</v>
      </c>
      <c r="E34" s="606"/>
      <c r="F34" s="39">
        <f>F35</f>
        <v>1503000</v>
      </c>
    </row>
    <row r="35" spans="1:6" ht="27" customHeight="1">
      <c r="A35" s="65"/>
      <c r="B35" s="45"/>
      <c r="C35" s="37" t="s">
        <v>207</v>
      </c>
      <c r="D35" s="607" t="s">
        <v>12</v>
      </c>
      <c r="E35" s="608"/>
      <c r="F35" s="46">
        <v>1503000</v>
      </c>
    </row>
    <row r="36" spans="1:6" ht="17.25" customHeight="1">
      <c r="A36" s="41" t="s">
        <v>197</v>
      </c>
      <c r="B36" s="38"/>
      <c r="C36" s="37"/>
      <c r="D36" s="611" t="s">
        <v>198</v>
      </c>
      <c r="E36" s="612"/>
      <c r="F36" s="10">
        <f>SUM(F37)</f>
        <v>68000</v>
      </c>
    </row>
    <row r="37" spans="1:6" ht="17.25" customHeight="1">
      <c r="A37" s="42"/>
      <c r="B37" s="43">
        <v>85321</v>
      </c>
      <c r="C37" s="37"/>
      <c r="D37" s="605" t="s">
        <v>28</v>
      </c>
      <c r="E37" s="606"/>
      <c r="F37" s="39">
        <f>F38</f>
        <v>68000</v>
      </c>
    </row>
    <row r="38" spans="1:6" ht="27.75" customHeight="1">
      <c r="A38" s="42"/>
      <c r="B38" s="121"/>
      <c r="C38" s="37" t="s">
        <v>207</v>
      </c>
      <c r="D38" s="607" t="s">
        <v>12</v>
      </c>
      <c r="E38" s="608"/>
      <c r="F38" s="46">
        <v>68000</v>
      </c>
    </row>
    <row r="39" spans="1:6" ht="15" customHeight="1" thickBot="1">
      <c r="A39" s="48"/>
      <c r="B39" s="49"/>
      <c r="C39" s="50"/>
      <c r="D39" s="609" t="s">
        <v>30</v>
      </c>
      <c r="E39" s="610"/>
      <c r="F39" s="51">
        <f>SUM(F9+F12+F15+F23+F28+F33+F36)</f>
        <v>4226706</v>
      </c>
    </row>
    <row r="40" ht="13.5" customHeight="1" thickTop="1"/>
    <row r="41" spans="1:6" ht="13.5" customHeight="1">
      <c r="A41" s="52"/>
      <c r="D41" s="621"/>
      <c r="E41" s="621"/>
      <c r="F41" s="621"/>
    </row>
    <row r="42" ht="13.5" customHeight="1">
      <c r="A42" s="52"/>
    </row>
    <row r="43" spans="1:6" ht="13.5" customHeight="1">
      <c r="A43" s="52"/>
      <c r="D43" s="621"/>
      <c r="E43" s="621"/>
      <c r="F43" s="621"/>
    </row>
  </sheetData>
  <mergeCells count="51">
    <mergeCell ref="D41:F41"/>
    <mergeCell ref="D43:F43"/>
    <mergeCell ref="A15:A16"/>
    <mergeCell ref="A12:A14"/>
    <mergeCell ref="A23:A27"/>
    <mergeCell ref="B24:B25"/>
    <mergeCell ref="B26:B27"/>
    <mergeCell ref="B18:B19"/>
    <mergeCell ref="A17:A21"/>
    <mergeCell ref="B20:B21"/>
    <mergeCell ref="B13:B14"/>
    <mergeCell ref="A9:A11"/>
    <mergeCell ref="B10:B11"/>
    <mergeCell ref="A5:F5"/>
    <mergeCell ref="A6:F6"/>
    <mergeCell ref="D8:E8"/>
    <mergeCell ref="D9:E9"/>
    <mergeCell ref="D10:E10"/>
    <mergeCell ref="D11:E11"/>
    <mergeCell ref="D12:E12"/>
    <mergeCell ref="E1:F1"/>
    <mergeCell ref="E2:F2"/>
    <mergeCell ref="E3:F3"/>
    <mergeCell ref="E4:F4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7:E37"/>
    <mergeCell ref="D38:E38"/>
    <mergeCell ref="D39:E39"/>
    <mergeCell ref="D33:E33"/>
    <mergeCell ref="D34:E34"/>
    <mergeCell ref="D35:E35"/>
    <mergeCell ref="D36:E36"/>
  </mergeCells>
  <printOptions/>
  <pageMargins left="0.33" right="0.34" top="0.49" bottom="0.66" header="0.33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J9" sqref="J9"/>
    </sheetView>
  </sheetViews>
  <sheetFormatPr defaultColWidth="9.00390625" defaultRowHeight="15" customHeight="1"/>
  <cols>
    <col min="1" max="1" width="4.125" style="1" customWidth="1"/>
    <col min="2" max="2" width="6.375" style="1" customWidth="1"/>
    <col min="3" max="3" width="5.625" style="1" customWidth="1"/>
    <col min="4" max="4" width="48.375" style="1" customWidth="1"/>
    <col min="5" max="5" width="7.00390625" style="1" customWidth="1"/>
    <col min="6" max="6" width="14.00390625" style="91" customWidth="1"/>
    <col min="7" max="16384" width="9.125" style="1" customWidth="1"/>
  </cols>
  <sheetData>
    <row r="1" spans="5:6" ht="15" customHeight="1">
      <c r="E1" s="593" t="s">
        <v>532</v>
      </c>
      <c r="F1" s="593"/>
    </row>
    <row r="2" spans="5:6" ht="15" customHeight="1">
      <c r="E2" s="593" t="s">
        <v>569</v>
      </c>
      <c r="F2" s="593"/>
    </row>
    <row r="3" spans="5:6" ht="15" customHeight="1">
      <c r="E3" s="593" t="s">
        <v>136</v>
      </c>
      <c r="F3" s="593"/>
    </row>
    <row r="4" spans="5:6" ht="15" customHeight="1">
      <c r="E4" s="593" t="s">
        <v>570</v>
      </c>
      <c r="F4" s="593"/>
    </row>
    <row r="5" spans="1:6" ht="18" customHeight="1">
      <c r="A5" s="627" t="s">
        <v>533</v>
      </c>
      <c r="B5" s="628"/>
      <c r="C5" s="628"/>
      <c r="D5" s="628"/>
      <c r="E5" s="628"/>
      <c r="F5" s="628"/>
    </row>
    <row r="6" spans="1:6" ht="22.5" customHeight="1">
      <c r="A6" s="590" t="s">
        <v>543</v>
      </c>
      <c r="B6" s="590"/>
      <c r="C6" s="590"/>
      <c r="D6" s="590"/>
      <c r="E6" s="590"/>
      <c r="F6" s="590"/>
    </row>
    <row r="7" ht="14.25" customHeight="1" thickBot="1"/>
    <row r="8" spans="1:6" ht="15" customHeight="1" thickTop="1">
      <c r="A8" s="286" t="s">
        <v>1</v>
      </c>
      <c r="B8" s="77" t="s">
        <v>34</v>
      </c>
      <c r="C8" s="287" t="s">
        <v>3</v>
      </c>
      <c r="D8" s="417" t="s">
        <v>4</v>
      </c>
      <c r="E8" s="418"/>
      <c r="F8" s="92" t="s">
        <v>370</v>
      </c>
    </row>
    <row r="9" spans="1:6" ht="15" customHeight="1">
      <c r="A9" s="109">
        <v>801</v>
      </c>
      <c r="B9" s="27"/>
      <c r="C9" s="54"/>
      <c r="D9" s="611" t="s">
        <v>79</v>
      </c>
      <c r="E9" s="612"/>
      <c r="F9" s="130">
        <f>F10+F14</f>
        <v>372958</v>
      </c>
    </row>
    <row r="10" spans="1:6" ht="15" customHeight="1">
      <c r="A10" s="284"/>
      <c r="B10" s="43">
        <v>80120</v>
      </c>
      <c r="C10" s="9"/>
      <c r="D10" s="58" t="s">
        <v>83</v>
      </c>
      <c r="E10" s="394"/>
      <c r="F10" s="95">
        <f>SUM(F12:F13)</f>
        <v>224705</v>
      </c>
    </row>
    <row r="11" spans="1:6" ht="18.75" customHeight="1">
      <c r="A11" s="284"/>
      <c r="B11" s="69"/>
      <c r="C11" s="23">
        <v>2540</v>
      </c>
      <c r="D11" s="607" t="s">
        <v>463</v>
      </c>
      <c r="E11" s="608"/>
      <c r="F11" s="138">
        <v>224705</v>
      </c>
    </row>
    <row r="12" spans="1:6" ht="22.5" customHeight="1">
      <c r="A12" s="284"/>
      <c r="B12" s="69"/>
      <c r="C12" s="25"/>
      <c r="D12" s="741" t="s">
        <v>537</v>
      </c>
      <c r="E12" s="742"/>
      <c r="F12" s="531">
        <v>124705</v>
      </c>
    </row>
    <row r="13" spans="1:6" ht="18" customHeight="1">
      <c r="A13" s="110"/>
      <c r="B13" s="69"/>
      <c r="C13" s="21"/>
      <c r="D13" s="741" t="s">
        <v>541</v>
      </c>
      <c r="E13" s="742"/>
      <c r="F13" s="531">
        <v>100000</v>
      </c>
    </row>
    <row r="14" spans="1:6" ht="17.25" customHeight="1">
      <c r="A14" s="284"/>
      <c r="B14" s="18">
        <v>80130</v>
      </c>
      <c r="C14" s="54"/>
      <c r="D14" s="58" t="s">
        <v>111</v>
      </c>
      <c r="E14" s="398"/>
      <c r="F14" s="112">
        <f>SUM(F15)</f>
        <v>148253</v>
      </c>
    </row>
    <row r="15" spans="1:6" ht="15.75" customHeight="1">
      <c r="A15" s="284"/>
      <c r="B15" s="285"/>
      <c r="C15" s="23">
        <v>2540</v>
      </c>
      <c r="D15" s="607" t="s">
        <v>463</v>
      </c>
      <c r="E15" s="608"/>
      <c r="F15" s="138">
        <f>SUM(F16:F17)</f>
        <v>148253</v>
      </c>
    </row>
    <row r="16" spans="1:6" ht="24.75" customHeight="1">
      <c r="A16" s="17"/>
      <c r="B16" s="533"/>
      <c r="C16" s="25"/>
      <c r="D16" s="741" t="s">
        <v>536</v>
      </c>
      <c r="E16" s="742"/>
      <c r="F16" s="531">
        <v>108388</v>
      </c>
    </row>
    <row r="17" spans="1:6" ht="16.5" customHeight="1">
      <c r="A17" s="19"/>
      <c r="B17" s="45"/>
      <c r="C17" s="21"/>
      <c r="D17" s="529" t="s">
        <v>542</v>
      </c>
      <c r="E17" s="530"/>
      <c r="F17" s="531">
        <v>39865</v>
      </c>
    </row>
    <row r="18" spans="1:6" ht="18" customHeight="1">
      <c r="A18" s="16">
        <v>852</v>
      </c>
      <c r="B18" s="43"/>
      <c r="C18" s="23"/>
      <c r="D18" s="611" t="s">
        <v>192</v>
      </c>
      <c r="E18" s="612"/>
      <c r="F18" s="281">
        <f>SUM(F19)</f>
        <v>2962080</v>
      </c>
    </row>
    <row r="19" spans="1:6" ht="18.75" customHeight="1">
      <c r="A19" s="17"/>
      <c r="B19" s="43" t="s">
        <v>194</v>
      </c>
      <c r="C19" s="23"/>
      <c r="D19" s="527" t="s">
        <v>534</v>
      </c>
      <c r="E19" s="528"/>
      <c r="F19" s="133">
        <f>SUM(F20)</f>
        <v>2962080</v>
      </c>
    </row>
    <row r="20" spans="1:6" ht="27" customHeight="1">
      <c r="A20" s="17"/>
      <c r="B20" s="69"/>
      <c r="C20" s="23">
        <v>2580</v>
      </c>
      <c r="D20" s="725" t="s">
        <v>204</v>
      </c>
      <c r="E20" s="726"/>
      <c r="F20" s="138">
        <f>SUM(F21:F22)</f>
        <v>2962080</v>
      </c>
    </row>
    <row r="21" spans="1:6" ht="18.75" customHeight="1">
      <c r="A21" s="110"/>
      <c r="B21" s="69"/>
      <c r="C21" s="25"/>
      <c r="D21" s="529" t="s">
        <v>538</v>
      </c>
      <c r="E21" s="530"/>
      <c r="F21" s="531">
        <v>1346400</v>
      </c>
    </row>
    <row r="22" spans="1:6" ht="15" customHeight="1">
      <c r="A22" s="284"/>
      <c r="B22" s="69"/>
      <c r="C22" s="21"/>
      <c r="D22" s="529" t="s">
        <v>535</v>
      </c>
      <c r="E22" s="530"/>
      <c r="F22" s="531">
        <v>1615680</v>
      </c>
    </row>
    <row r="23" spans="1:6" ht="17.25" customHeight="1">
      <c r="A23" s="109">
        <v>854</v>
      </c>
      <c r="B23" s="129"/>
      <c r="C23" s="21"/>
      <c r="D23" s="407" t="s">
        <v>93</v>
      </c>
      <c r="E23" s="408"/>
      <c r="F23" s="281">
        <f>SUM(F24)</f>
        <v>801209</v>
      </c>
    </row>
    <row r="24" spans="1:6" ht="19.5" customHeight="1">
      <c r="A24" s="284"/>
      <c r="B24" s="69">
        <v>85403</v>
      </c>
      <c r="C24" s="21"/>
      <c r="D24" s="389" t="s">
        <v>95</v>
      </c>
      <c r="E24" s="398"/>
      <c r="F24" s="113">
        <f>SUM(F25)</f>
        <v>801209</v>
      </c>
    </row>
    <row r="25" spans="1:6" ht="15.75" customHeight="1">
      <c r="A25" s="284"/>
      <c r="B25" s="69"/>
      <c r="C25" s="23">
        <v>2540</v>
      </c>
      <c r="D25" s="607" t="s">
        <v>463</v>
      </c>
      <c r="E25" s="608"/>
      <c r="F25" s="138">
        <v>801209</v>
      </c>
    </row>
    <row r="26" spans="1:6" ht="27" customHeight="1">
      <c r="A26" s="284"/>
      <c r="B26" s="69"/>
      <c r="C26" s="21"/>
      <c r="D26" s="741" t="s">
        <v>539</v>
      </c>
      <c r="E26" s="742"/>
      <c r="F26" s="532">
        <v>801209</v>
      </c>
    </row>
    <row r="27" spans="1:6" ht="18" customHeight="1">
      <c r="A27" s="16">
        <v>921</v>
      </c>
      <c r="B27" s="43"/>
      <c r="C27" s="23"/>
      <c r="D27" s="391" t="s">
        <v>99</v>
      </c>
      <c r="E27" s="400"/>
      <c r="F27" s="526">
        <f>SUM(F28)</f>
        <v>140000</v>
      </c>
    </row>
    <row r="28" spans="1:6" ht="20.25" customHeight="1">
      <c r="A28" s="284"/>
      <c r="B28" s="43" t="s">
        <v>325</v>
      </c>
      <c r="C28" s="23"/>
      <c r="D28" s="390" t="s">
        <v>366</v>
      </c>
      <c r="E28" s="399"/>
      <c r="F28" s="95">
        <f>SUM(F29)</f>
        <v>140000</v>
      </c>
    </row>
    <row r="29" spans="1:6" ht="15" customHeight="1">
      <c r="A29" s="284"/>
      <c r="B29" s="69"/>
      <c r="C29" s="23">
        <v>2480</v>
      </c>
      <c r="D29" s="607" t="s">
        <v>479</v>
      </c>
      <c r="E29" s="608"/>
      <c r="F29" s="138">
        <v>140000</v>
      </c>
    </row>
    <row r="30" spans="1:6" ht="18.75" customHeight="1">
      <c r="A30" s="284"/>
      <c r="B30" s="69"/>
      <c r="C30" s="21"/>
      <c r="D30" s="741" t="s">
        <v>540</v>
      </c>
      <c r="E30" s="742"/>
      <c r="F30" s="532">
        <v>140000</v>
      </c>
    </row>
    <row r="31" spans="1:6" ht="15" customHeight="1" thickBot="1">
      <c r="A31" s="96"/>
      <c r="B31" s="61"/>
      <c r="C31" s="61"/>
      <c r="D31" s="392" t="s">
        <v>30</v>
      </c>
      <c r="E31" s="401"/>
      <c r="F31" s="97">
        <f>F9+F18+F23+F27</f>
        <v>4276247</v>
      </c>
    </row>
    <row r="32" ht="2.25" customHeight="1" hidden="1"/>
    <row r="33" spans="4:5" ht="1.5" customHeight="1" hidden="1">
      <c r="D33" s="98"/>
      <c r="E33" s="55"/>
    </row>
    <row r="34" ht="15" customHeight="1" thickTop="1"/>
    <row r="35" spans="4:6" ht="15" customHeight="1">
      <c r="D35" s="621"/>
      <c r="E35" s="621"/>
      <c r="F35" s="621"/>
    </row>
    <row r="37" spans="4:6" ht="15" customHeight="1">
      <c r="D37" s="621"/>
      <c r="E37" s="621"/>
      <c r="F37" s="621"/>
    </row>
  </sheetData>
  <mergeCells count="20">
    <mergeCell ref="D35:F35"/>
    <mergeCell ref="D37:F37"/>
    <mergeCell ref="D13:E13"/>
    <mergeCell ref="D15:E15"/>
    <mergeCell ref="D20:E20"/>
    <mergeCell ref="D25:E25"/>
    <mergeCell ref="D30:E30"/>
    <mergeCell ref="D18:E18"/>
    <mergeCell ref="D29:E29"/>
    <mergeCell ref="D26:E26"/>
    <mergeCell ref="D12:E12"/>
    <mergeCell ref="D16:E16"/>
    <mergeCell ref="E1:F1"/>
    <mergeCell ref="E2:F2"/>
    <mergeCell ref="E3:F3"/>
    <mergeCell ref="E4:F4"/>
    <mergeCell ref="A5:F5"/>
    <mergeCell ref="A6:F6"/>
    <mergeCell ref="D9:E9"/>
    <mergeCell ref="D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B1">
      <selection activeCell="D30" sqref="D30:F30"/>
    </sheetView>
  </sheetViews>
  <sheetFormatPr defaultColWidth="9.00390625" defaultRowHeight="15" customHeight="1"/>
  <cols>
    <col min="1" max="1" width="4.125" style="1" customWidth="1"/>
    <col min="2" max="2" width="6.375" style="1" customWidth="1"/>
    <col min="3" max="3" width="5.625" style="1" customWidth="1"/>
    <col min="4" max="4" width="48.375" style="1" customWidth="1"/>
    <col min="5" max="5" width="7.00390625" style="1" customWidth="1"/>
    <col min="6" max="6" width="14.00390625" style="91" customWidth="1"/>
    <col min="7" max="16384" width="9.125" style="1" customWidth="1"/>
  </cols>
  <sheetData>
    <row r="1" spans="5:6" ht="15" customHeight="1">
      <c r="E1" s="593" t="s">
        <v>531</v>
      </c>
      <c r="F1" s="593"/>
    </row>
    <row r="2" spans="5:6" ht="15" customHeight="1">
      <c r="E2" s="593" t="s">
        <v>569</v>
      </c>
      <c r="F2" s="593"/>
    </row>
    <row r="3" spans="5:6" ht="15" customHeight="1">
      <c r="E3" s="593" t="s">
        <v>136</v>
      </c>
      <c r="F3" s="593"/>
    </row>
    <row r="4" spans="5:6" ht="15" customHeight="1">
      <c r="E4" s="593" t="s">
        <v>570</v>
      </c>
      <c r="F4" s="593"/>
    </row>
    <row r="5" spans="1:6" ht="18" customHeight="1">
      <c r="A5" s="627" t="s">
        <v>449</v>
      </c>
      <c r="B5" s="628"/>
      <c r="C5" s="628"/>
      <c r="D5" s="628"/>
      <c r="E5" s="628"/>
      <c r="F5" s="628"/>
    </row>
    <row r="6" spans="1:6" ht="27" customHeight="1">
      <c r="A6" s="590" t="s">
        <v>530</v>
      </c>
      <c r="B6" s="590"/>
      <c r="C6" s="590"/>
      <c r="D6" s="590"/>
      <c r="E6" s="590"/>
      <c r="F6" s="590"/>
    </row>
    <row r="7" ht="9" customHeight="1" thickBot="1"/>
    <row r="8" spans="1:6" ht="15" customHeight="1" thickTop="1">
      <c r="A8" s="286" t="s">
        <v>1</v>
      </c>
      <c r="B8" s="77" t="s">
        <v>34</v>
      </c>
      <c r="C8" s="287" t="s">
        <v>3</v>
      </c>
      <c r="D8" s="417" t="s">
        <v>4</v>
      </c>
      <c r="E8" s="418"/>
      <c r="F8" s="92" t="s">
        <v>370</v>
      </c>
    </row>
    <row r="9" spans="1:6" ht="15" customHeight="1">
      <c r="A9" s="109">
        <v>600</v>
      </c>
      <c r="B9" s="27"/>
      <c r="C9" s="54"/>
      <c r="D9" s="611" t="s">
        <v>31</v>
      </c>
      <c r="E9" s="612"/>
      <c r="F9" s="130">
        <f>SUM(F10)</f>
        <v>460457</v>
      </c>
    </row>
    <row r="10" spans="1:6" ht="15" customHeight="1">
      <c r="A10" s="284"/>
      <c r="B10" s="18">
        <v>60014</v>
      </c>
      <c r="C10" s="54"/>
      <c r="D10" s="58" t="s">
        <v>32</v>
      </c>
      <c r="E10" s="398"/>
      <c r="F10" s="112">
        <f>SUM(F11:F12)</f>
        <v>460457</v>
      </c>
    </row>
    <row r="11" spans="1:6" ht="26.25" customHeight="1">
      <c r="A11" s="284"/>
      <c r="B11" s="285"/>
      <c r="C11" s="23">
        <v>2310</v>
      </c>
      <c r="D11" s="591" t="s">
        <v>247</v>
      </c>
      <c r="E11" s="592"/>
      <c r="F11" s="138">
        <v>247957</v>
      </c>
    </row>
    <row r="12" spans="1:6" ht="38.25" customHeight="1">
      <c r="A12" s="284"/>
      <c r="B12" s="285"/>
      <c r="C12" s="9">
        <v>6610</v>
      </c>
      <c r="D12" s="607" t="s">
        <v>513</v>
      </c>
      <c r="E12" s="608"/>
      <c r="F12" s="138">
        <v>212500</v>
      </c>
    </row>
    <row r="13" spans="1:6" ht="18" customHeight="1">
      <c r="A13" s="109">
        <v>801</v>
      </c>
      <c r="B13" s="27"/>
      <c r="C13" s="54"/>
      <c r="D13" s="611" t="s">
        <v>79</v>
      </c>
      <c r="E13" s="612"/>
      <c r="F13" s="130">
        <f>SUM(F14)</f>
        <v>10000</v>
      </c>
    </row>
    <row r="14" spans="1:6" ht="17.25" customHeight="1">
      <c r="A14" s="284"/>
      <c r="B14" s="18">
        <v>80130</v>
      </c>
      <c r="C14" s="54"/>
      <c r="D14" s="58" t="s">
        <v>111</v>
      </c>
      <c r="E14" s="398"/>
      <c r="F14" s="112">
        <f>SUM(F15)</f>
        <v>10000</v>
      </c>
    </row>
    <row r="15" spans="1:6" ht="25.5" customHeight="1">
      <c r="A15" s="284"/>
      <c r="B15" s="285"/>
      <c r="C15" s="9">
        <v>2320</v>
      </c>
      <c r="D15" s="607" t="s">
        <v>297</v>
      </c>
      <c r="E15" s="608"/>
      <c r="F15" s="138">
        <v>10000</v>
      </c>
    </row>
    <row r="16" spans="1:6" ht="18" customHeight="1">
      <c r="A16" s="16">
        <v>852</v>
      </c>
      <c r="B16" s="116"/>
      <c r="C16" s="9"/>
      <c r="D16" s="84" t="s">
        <v>192</v>
      </c>
      <c r="E16" s="395"/>
      <c r="F16" s="94">
        <f>F17+F19</f>
        <v>365000</v>
      </c>
    </row>
    <row r="17" spans="1:6" ht="21" customHeight="1">
      <c r="A17" s="17"/>
      <c r="B17" s="69" t="s">
        <v>193</v>
      </c>
      <c r="C17" s="21"/>
      <c r="D17" s="389" t="s">
        <v>89</v>
      </c>
      <c r="E17" s="398"/>
      <c r="F17" s="132">
        <f>SUM(F18)</f>
        <v>305000</v>
      </c>
    </row>
    <row r="18" spans="1:6" ht="27" customHeight="1">
      <c r="A18" s="17"/>
      <c r="B18" s="69"/>
      <c r="C18" s="21">
        <v>2320</v>
      </c>
      <c r="D18" s="607" t="s">
        <v>297</v>
      </c>
      <c r="E18" s="608"/>
      <c r="F18" s="138">
        <v>305000</v>
      </c>
    </row>
    <row r="19" spans="1:6" ht="18.75" customHeight="1">
      <c r="A19" s="109">
        <v>801</v>
      </c>
      <c r="B19" s="43" t="s">
        <v>195</v>
      </c>
      <c r="C19" s="9"/>
      <c r="D19" s="58" t="s">
        <v>92</v>
      </c>
      <c r="E19" s="394"/>
      <c r="F19" s="95">
        <f>SUM(F20:F20)</f>
        <v>60000</v>
      </c>
    </row>
    <row r="20" spans="1:6" ht="27" customHeight="1">
      <c r="A20" s="284"/>
      <c r="B20" s="69"/>
      <c r="C20" s="9">
        <v>2320</v>
      </c>
      <c r="D20" s="607" t="s">
        <v>297</v>
      </c>
      <c r="E20" s="608"/>
      <c r="F20" s="138">
        <v>60000</v>
      </c>
    </row>
    <row r="21" spans="1:6" ht="17.25" customHeight="1">
      <c r="A21" s="109">
        <v>921</v>
      </c>
      <c r="B21" s="129"/>
      <c r="C21" s="23"/>
      <c r="D21" s="536" t="s">
        <v>99</v>
      </c>
      <c r="E21" s="537"/>
      <c r="F21" s="526">
        <f>SUM(F22)</f>
        <v>50000</v>
      </c>
    </row>
    <row r="22" spans="1:6" ht="18.75" customHeight="1">
      <c r="A22" s="284"/>
      <c r="B22" s="43" t="s">
        <v>365</v>
      </c>
      <c r="C22" s="23"/>
      <c r="D22" s="527" t="s">
        <v>240</v>
      </c>
      <c r="E22" s="528"/>
      <c r="F22" s="280">
        <f>SUM(F23)</f>
        <v>50000</v>
      </c>
    </row>
    <row r="23" spans="1:6" ht="27" customHeight="1">
      <c r="A23" s="284"/>
      <c r="B23" s="69"/>
      <c r="C23" s="23">
        <v>2310</v>
      </c>
      <c r="D23" s="591" t="s">
        <v>247</v>
      </c>
      <c r="E23" s="592"/>
      <c r="F23" s="139">
        <v>50000</v>
      </c>
    </row>
    <row r="24" spans="1:6" ht="15" customHeight="1" thickBot="1">
      <c r="A24" s="96"/>
      <c r="B24" s="61"/>
      <c r="C24" s="61"/>
      <c r="D24" s="392" t="s">
        <v>30</v>
      </c>
      <c r="E24" s="401"/>
      <c r="F24" s="97">
        <f>F9+F13+F16+F21</f>
        <v>885457</v>
      </c>
    </row>
    <row r="25" ht="2.25" customHeight="1" hidden="1"/>
    <row r="26" spans="4:5" ht="1.5" customHeight="1" hidden="1">
      <c r="D26" s="98"/>
      <c r="E26" s="55"/>
    </row>
    <row r="27" ht="15" customHeight="1" thickTop="1"/>
    <row r="28" spans="4:6" ht="15" customHeight="1">
      <c r="D28" s="621"/>
      <c r="E28" s="621"/>
      <c r="F28" s="621"/>
    </row>
    <row r="30" spans="4:6" ht="15" customHeight="1">
      <c r="D30" s="621"/>
      <c r="E30" s="621"/>
      <c r="F30" s="621"/>
    </row>
  </sheetData>
  <mergeCells count="16">
    <mergeCell ref="D12:E12"/>
    <mergeCell ref="D28:F28"/>
    <mergeCell ref="D30:F30"/>
    <mergeCell ref="D20:E20"/>
    <mergeCell ref="D13:E13"/>
    <mergeCell ref="D15:E15"/>
    <mergeCell ref="D18:E18"/>
    <mergeCell ref="D23:E23"/>
    <mergeCell ref="A5:F5"/>
    <mergeCell ref="A6:F6"/>
    <mergeCell ref="D9:E9"/>
    <mergeCell ref="D11:E11"/>
    <mergeCell ref="E1:F1"/>
    <mergeCell ref="E2:F2"/>
    <mergeCell ref="E3:F3"/>
    <mergeCell ref="E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J30" sqref="J30"/>
    </sheetView>
  </sheetViews>
  <sheetFormatPr defaultColWidth="9.00390625" defaultRowHeight="15" customHeight="1"/>
  <cols>
    <col min="1" max="1" width="4.125" style="1" customWidth="1"/>
    <col min="2" max="2" width="6.375" style="1" customWidth="1"/>
    <col min="3" max="3" width="5.625" style="1" customWidth="1"/>
    <col min="4" max="4" width="48.375" style="1" customWidth="1"/>
    <col min="5" max="5" width="7.00390625" style="1" customWidth="1"/>
    <col min="6" max="6" width="14.00390625" style="91" customWidth="1"/>
    <col min="7" max="16384" width="9.125" style="1" customWidth="1"/>
  </cols>
  <sheetData>
    <row r="1" spans="5:6" ht="15" customHeight="1">
      <c r="E1" s="593" t="s">
        <v>299</v>
      </c>
      <c r="F1" s="593"/>
    </row>
    <row r="2" spans="5:6" ht="15" customHeight="1">
      <c r="E2" s="593" t="s">
        <v>569</v>
      </c>
      <c r="F2" s="593"/>
    </row>
    <row r="3" spans="5:6" ht="15" customHeight="1">
      <c r="E3" s="593" t="s">
        <v>136</v>
      </c>
      <c r="F3" s="593"/>
    </row>
    <row r="4" spans="5:6" ht="15" customHeight="1">
      <c r="E4" s="593" t="s">
        <v>570</v>
      </c>
      <c r="F4" s="593"/>
    </row>
    <row r="5" spans="1:6" ht="18" customHeight="1">
      <c r="A5" s="627" t="s">
        <v>449</v>
      </c>
      <c r="B5" s="628"/>
      <c r="C5" s="628"/>
      <c r="D5" s="628"/>
      <c r="E5" s="628"/>
      <c r="F5" s="628"/>
    </row>
    <row r="6" spans="1:6" ht="27" customHeight="1">
      <c r="A6" s="590" t="s">
        <v>303</v>
      </c>
      <c r="B6" s="590"/>
      <c r="C6" s="590"/>
      <c r="D6" s="590"/>
      <c r="E6" s="590"/>
      <c r="F6" s="590"/>
    </row>
    <row r="7" ht="9" customHeight="1" thickBot="1"/>
    <row r="8" spans="1:6" ht="15" customHeight="1" thickTop="1">
      <c r="A8" s="286" t="s">
        <v>1</v>
      </c>
      <c r="B8" s="77" t="s">
        <v>34</v>
      </c>
      <c r="C8" s="287" t="s">
        <v>3</v>
      </c>
      <c r="D8" s="417" t="s">
        <v>4</v>
      </c>
      <c r="E8" s="418"/>
      <c r="F8" s="92" t="s">
        <v>370</v>
      </c>
    </row>
    <row r="9" spans="1:6" ht="15" customHeight="1">
      <c r="A9" s="109">
        <v>600</v>
      </c>
      <c r="B9" s="27"/>
      <c r="C9" s="54"/>
      <c r="D9" s="611" t="s">
        <v>31</v>
      </c>
      <c r="E9" s="612"/>
      <c r="F9" s="130">
        <f>SUM(F10)</f>
        <v>165500</v>
      </c>
    </row>
    <row r="10" spans="1:6" ht="15" customHeight="1">
      <c r="A10" s="284"/>
      <c r="B10" s="18">
        <v>60014</v>
      </c>
      <c r="C10" s="54"/>
      <c r="D10" s="58" t="s">
        <v>32</v>
      </c>
      <c r="E10" s="398"/>
      <c r="F10" s="112">
        <f>SUM(F11)</f>
        <v>165500</v>
      </c>
    </row>
    <row r="11" spans="1:6" ht="33.75" customHeight="1">
      <c r="A11" s="284"/>
      <c r="B11" s="285"/>
      <c r="C11" s="62" t="s">
        <v>324</v>
      </c>
      <c r="D11" s="591" t="s">
        <v>438</v>
      </c>
      <c r="E11" s="592"/>
      <c r="F11" s="282">
        <v>165500</v>
      </c>
    </row>
    <row r="12" spans="1:6" ht="18" customHeight="1">
      <c r="A12" s="109">
        <v>750</v>
      </c>
      <c r="B12" s="27"/>
      <c r="C12" s="54"/>
      <c r="D12" s="611" t="s">
        <v>20</v>
      </c>
      <c r="E12" s="612"/>
      <c r="F12" s="130">
        <f>SUM(F13+F15)</f>
        <v>2849280</v>
      </c>
    </row>
    <row r="13" spans="1:6" ht="17.25" customHeight="1">
      <c r="A13" s="284"/>
      <c r="B13" s="18">
        <v>75020</v>
      </c>
      <c r="C13" s="54"/>
      <c r="D13" s="58" t="s">
        <v>33</v>
      </c>
      <c r="E13" s="398"/>
      <c r="F13" s="112">
        <f>SUM(F14)</f>
        <v>2295000</v>
      </c>
    </row>
    <row r="14" spans="1:6" ht="47.25" customHeight="1">
      <c r="A14" s="284"/>
      <c r="B14" s="285"/>
      <c r="C14" s="74" t="s">
        <v>357</v>
      </c>
      <c r="D14" s="591" t="s">
        <v>0</v>
      </c>
      <c r="E14" s="592"/>
      <c r="F14" s="383">
        <v>2295000</v>
      </c>
    </row>
    <row r="15" spans="1:6" ht="18" customHeight="1">
      <c r="A15" s="284"/>
      <c r="B15" s="18">
        <v>75075</v>
      </c>
      <c r="C15" s="38"/>
      <c r="D15" s="58" t="s">
        <v>296</v>
      </c>
      <c r="E15" s="394"/>
      <c r="F15" s="95">
        <f>SUM(F16:F17)</f>
        <v>554280</v>
      </c>
    </row>
    <row r="16" spans="1:6" ht="35.25" customHeight="1">
      <c r="A16" s="284"/>
      <c r="B16" s="285"/>
      <c r="C16" s="62" t="s">
        <v>353</v>
      </c>
      <c r="D16" s="744" t="s">
        <v>355</v>
      </c>
      <c r="E16" s="745"/>
      <c r="F16" s="282">
        <v>415710</v>
      </c>
    </row>
    <row r="17" spans="1:6" ht="36.75" customHeight="1">
      <c r="A17" s="120"/>
      <c r="B17" s="26"/>
      <c r="C17" s="74" t="s">
        <v>354</v>
      </c>
      <c r="D17" s="591" t="s">
        <v>437</v>
      </c>
      <c r="E17" s="592"/>
      <c r="F17" s="282">
        <v>138570</v>
      </c>
    </row>
    <row r="18" spans="1:6" ht="18.75" customHeight="1">
      <c r="A18" s="109">
        <v>801</v>
      </c>
      <c r="B18" s="21"/>
      <c r="C18" s="384"/>
      <c r="D18" s="391" t="s">
        <v>79</v>
      </c>
      <c r="E18" s="400"/>
      <c r="F18" s="130">
        <f>SUM(F19)</f>
        <v>934119</v>
      </c>
    </row>
    <row r="19" spans="1:6" ht="27" customHeight="1">
      <c r="A19" s="284"/>
      <c r="B19" s="18">
        <v>80140</v>
      </c>
      <c r="C19" s="43"/>
      <c r="D19" s="727" t="s">
        <v>128</v>
      </c>
      <c r="E19" s="728"/>
      <c r="F19" s="381">
        <f>SUM(F20:F21)</f>
        <v>934119</v>
      </c>
    </row>
    <row r="20" spans="1:6" ht="36" customHeight="1">
      <c r="A20" s="284"/>
      <c r="B20" s="285"/>
      <c r="C20" s="74" t="s">
        <v>353</v>
      </c>
      <c r="D20" s="591" t="s">
        <v>355</v>
      </c>
      <c r="E20" s="592"/>
      <c r="F20" s="282">
        <v>700589</v>
      </c>
    </row>
    <row r="21" spans="1:6" ht="37.5" customHeight="1">
      <c r="A21" s="284"/>
      <c r="B21" s="26"/>
      <c r="C21" s="74" t="s">
        <v>354</v>
      </c>
      <c r="D21" s="591" t="s">
        <v>437</v>
      </c>
      <c r="E21" s="592"/>
      <c r="F21" s="282">
        <v>233530</v>
      </c>
    </row>
    <row r="22" spans="1:6" ht="19.5" customHeight="1">
      <c r="A22" s="41" t="s">
        <v>356</v>
      </c>
      <c r="B22" s="62"/>
      <c r="C22" s="62"/>
      <c r="D22" s="84" t="s">
        <v>346</v>
      </c>
      <c r="E22" s="395"/>
      <c r="F22" s="281">
        <f>SUM(F23)</f>
        <v>525642</v>
      </c>
    </row>
    <row r="23" spans="1:6" ht="18" customHeight="1">
      <c r="A23" s="42"/>
      <c r="B23" s="43" t="s">
        <v>347</v>
      </c>
      <c r="C23" s="38"/>
      <c r="D23" s="58" t="s">
        <v>349</v>
      </c>
      <c r="E23" s="394"/>
      <c r="F23" s="133">
        <f>SUM(F24:F25)</f>
        <v>525642</v>
      </c>
    </row>
    <row r="24" spans="1:6" ht="36.75" customHeight="1">
      <c r="A24" s="42"/>
      <c r="B24" s="137"/>
      <c r="C24" s="74" t="s">
        <v>353</v>
      </c>
      <c r="D24" s="591" t="s">
        <v>355</v>
      </c>
      <c r="E24" s="592"/>
      <c r="F24" s="138">
        <v>514231</v>
      </c>
    </row>
    <row r="25" spans="1:6" ht="36" customHeight="1">
      <c r="A25" s="65"/>
      <c r="B25" s="70"/>
      <c r="C25" s="74" t="s">
        <v>354</v>
      </c>
      <c r="D25" s="591" t="s">
        <v>437</v>
      </c>
      <c r="E25" s="592"/>
      <c r="F25" s="138">
        <v>11411</v>
      </c>
    </row>
    <row r="26" spans="1:6" ht="18" customHeight="1">
      <c r="A26" s="16">
        <v>852</v>
      </c>
      <c r="B26" s="27"/>
      <c r="C26" s="27"/>
      <c r="D26" s="84" t="s">
        <v>192</v>
      </c>
      <c r="E26" s="395"/>
      <c r="F26" s="94">
        <f>F27+F29</f>
        <v>693224</v>
      </c>
    </row>
    <row r="27" spans="1:6" ht="16.5" customHeight="1">
      <c r="A27" s="17"/>
      <c r="B27" s="743">
        <v>85201</v>
      </c>
      <c r="C27" s="27"/>
      <c r="D27" s="58" t="s">
        <v>304</v>
      </c>
      <c r="E27" s="394"/>
      <c r="F27" s="131">
        <f>SUM(F28)</f>
        <v>676756</v>
      </c>
    </row>
    <row r="28" spans="1:6" ht="26.25" customHeight="1">
      <c r="A28" s="17"/>
      <c r="B28" s="722"/>
      <c r="C28" s="74" t="s">
        <v>281</v>
      </c>
      <c r="D28" s="591" t="s">
        <v>571</v>
      </c>
      <c r="E28" s="592"/>
      <c r="F28" s="93">
        <v>676756</v>
      </c>
    </row>
    <row r="29" spans="1:6" ht="14.25" customHeight="1">
      <c r="A29" s="17"/>
      <c r="B29" s="18">
        <v>85204</v>
      </c>
      <c r="C29" s="27"/>
      <c r="D29" s="58" t="s">
        <v>92</v>
      </c>
      <c r="E29" s="394"/>
      <c r="F29" s="131">
        <f>SUM(F30)</f>
        <v>16468</v>
      </c>
    </row>
    <row r="30" spans="1:6" ht="29.25" customHeight="1">
      <c r="A30" s="19"/>
      <c r="B30" s="22"/>
      <c r="C30" s="62" t="s">
        <v>281</v>
      </c>
      <c r="D30" s="591" t="s">
        <v>571</v>
      </c>
      <c r="E30" s="592"/>
      <c r="F30" s="93">
        <v>16468</v>
      </c>
    </row>
    <row r="31" spans="1:6" ht="21" customHeight="1">
      <c r="A31" s="16">
        <v>853</v>
      </c>
      <c r="B31" s="18"/>
      <c r="C31" s="74"/>
      <c r="D31" s="391" t="s">
        <v>198</v>
      </c>
      <c r="E31" s="400"/>
      <c r="F31" s="283">
        <f>SUM(F32)</f>
        <v>44078</v>
      </c>
    </row>
    <row r="32" spans="1:6" ht="17.25" customHeight="1">
      <c r="A32" s="19"/>
      <c r="B32" s="484">
        <v>85333</v>
      </c>
      <c r="C32" s="62"/>
      <c r="D32" s="58" t="s">
        <v>29</v>
      </c>
      <c r="E32" s="394"/>
      <c r="F32" s="95">
        <f>SUM(F33)</f>
        <v>44078</v>
      </c>
    </row>
    <row r="33" spans="1:6" ht="36.75" customHeight="1">
      <c r="A33" s="507"/>
      <c r="B33" s="484"/>
      <c r="C33" s="62" t="s">
        <v>353</v>
      </c>
      <c r="D33" s="591" t="s">
        <v>355</v>
      </c>
      <c r="E33" s="592"/>
      <c r="F33" s="93">
        <v>44078</v>
      </c>
    </row>
    <row r="34" spans="1:6" ht="15" customHeight="1">
      <c r="A34" s="16">
        <v>854</v>
      </c>
      <c r="B34" s="18"/>
      <c r="C34" s="74"/>
      <c r="D34" s="391" t="s">
        <v>93</v>
      </c>
      <c r="E34" s="400"/>
      <c r="F34" s="283">
        <f>SUM(F39+F35)</f>
        <v>1053043</v>
      </c>
    </row>
    <row r="35" spans="1:6" ht="15" customHeight="1">
      <c r="A35" s="17"/>
      <c r="B35" s="18">
        <v>85403</v>
      </c>
      <c r="C35" s="74"/>
      <c r="D35" s="390" t="s">
        <v>95</v>
      </c>
      <c r="E35" s="399"/>
      <c r="F35" s="386">
        <f>SUM(F36:F38)</f>
        <v>63843</v>
      </c>
    </row>
    <row r="36" spans="1:6" ht="24" customHeight="1">
      <c r="A36" s="17"/>
      <c r="B36" s="291"/>
      <c r="C36" s="74" t="s">
        <v>445</v>
      </c>
      <c r="D36" s="591" t="s">
        <v>446</v>
      </c>
      <c r="E36" s="592"/>
      <c r="F36" s="385">
        <v>15000</v>
      </c>
    </row>
    <row r="37" spans="1:6" ht="35.25" customHeight="1">
      <c r="A37" s="17"/>
      <c r="B37" s="291"/>
      <c r="C37" s="74" t="s">
        <v>353</v>
      </c>
      <c r="D37" s="591" t="s">
        <v>355</v>
      </c>
      <c r="E37" s="592"/>
      <c r="F37" s="385">
        <v>43097</v>
      </c>
    </row>
    <row r="38" spans="1:6" ht="36" customHeight="1">
      <c r="A38" s="17"/>
      <c r="B38" s="20"/>
      <c r="C38" s="74" t="s">
        <v>354</v>
      </c>
      <c r="D38" s="591" t="s">
        <v>355</v>
      </c>
      <c r="E38" s="592"/>
      <c r="F38" s="385">
        <v>5746</v>
      </c>
    </row>
    <row r="39" spans="1:6" ht="14.25" customHeight="1">
      <c r="A39" s="284"/>
      <c r="B39" s="43" t="s">
        <v>350</v>
      </c>
      <c r="C39" s="74"/>
      <c r="D39" s="390" t="s">
        <v>351</v>
      </c>
      <c r="E39" s="399"/>
      <c r="F39" s="280">
        <f>SUM(F40:F41)</f>
        <v>989200</v>
      </c>
    </row>
    <row r="40" spans="1:6" ht="36.75" customHeight="1">
      <c r="A40" s="284"/>
      <c r="B40" s="69"/>
      <c r="C40" s="74" t="s">
        <v>353</v>
      </c>
      <c r="D40" s="591" t="s">
        <v>355</v>
      </c>
      <c r="E40" s="592"/>
      <c r="F40" s="139">
        <v>876897</v>
      </c>
    </row>
    <row r="41" spans="1:6" ht="36.75" customHeight="1">
      <c r="A41" s="19"/>
      <c r="B41" s="69"/>
      <c r="C41" s="74" t="s">
        <v>354</v>
      </c>
      <c r="D41" s="591" t="s">
        <v>355</v>
      </c>
      <c r="E41" s="592"/>
      <c r="F41" s="139">
        <v>112303</v>
      </c>
    </row>
    <row r="42" spans="1:6" ht="15" customHeight="1" thickBot="1">
      <c r="A42" s="96"/>
      <c r="B42" s="61"/>
      <c r="C42" s="61"/>
      <c r="D42" s="392" t="s">
        <v>30</v>
      </c>
      <c r="E42" s="401"/>
      <c r="F42" s="97">
        <f>F9+F12+F18+F22+F26+F31+F34</f>
        <v>6264886</v>
      </c>
    </row>
    <row r="43" ht="2.25" customHeight="1" hidden="1"/>
    <row r="44" spans="4:5" ht="1.5" customHeight="1" hidden="1">
      <c r="D44" s="98"/>
      <c r="E44" s="55"/>
    </row>
    <row r="45" ht="15" customHeight="1" thickTop="1"/>
    <row r="46" spans="4:6" ht="15" customHeight="1">
      <c r="D46" s="621"/>
      <c r="E46" s="621"/>
      <c r="F46" s="621"/>
    </row>
    <row r="48" spans="4:6" ht="15" customHeight="1">
      <c r="D48" s="621"/>
      <c r="E48" s="621"/>
      <c r="F48" s="621"/>
    </row>
  </sheetData>
  <mergeCells count="28">
    <mergeCell ref="D46:F46"/>
    <mergeCell ref="D48:F48"/>
    <mergeCell ref="A5:F5"/>
    <mergeCell ref="A6:F6"/>
    <mergeCell ref="B27:B28"/>
    <mergeCell ref="D9:E9"/>
    <mergeCell ref="D11:E11"/>
    <mergeCell ref="D16:E16"/>
    <mergeCell ref="D17:E17"/>
    <mergeCell ref="D38:E38"/>
    <mergeCell ref="E1:F1"/>
    <mergeCell ref="E2:F2"/>
    <mergeCell ref="E3:F3"/>
    <mergeCell ref="E4:F4"/>
    <mergeCell ref="D40:E40"/>
    <mergeCell ref="D41:E41"/>
    <mergeCell ref="D28:E28"/>
    <mergeCell ref="D30:E30"/>
    <mergeCell ref="D33:E33"/>
    <mergeCell ref="D36:E36"/>
    <mergeCell ref="D12:E12"/>
    <mergeCell ref="D14:E14"/>
    <mergeCell ref="D25:E25"/>
    <mergeCell ref="D37:E37"/>
    <mergeCell ref="D19:E19"/>
    <mergeCell ref="D20:E20"/>
    <mergeCell ref="D21:E21"/>
    <mergeCell ref="D24:E24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D23" sqref="D23"/>
    </sheetView>
  </sheetViews>
  <sheetFormatPr defaultColWidth="9.00390625" defaultRowHeight="15" customHeight="1"/>
  <cols>
    <col min="1" max="1" width="4.875" style="1" customWidth="1"/>
    <col min="2" max="2" width="7.375" style="1" customWidth="1"/>
    <col min="3" max="3" width="6.375" style="1" customWidth="1"/>
    <col min="4" max="4" width="43.75390625" style="1" customWidth="1"/>
    <col min="5" max="5" width="21.625" style="91" customWidth="1"/>
    <col min="6" max="16384" width="9.125" style="1" customWidth="1"/>
  </cols>
  <sheetData>
    <row r="1" ht="15" customHeight="1">
      <c r="E1" s="128" t="s">
        <v>246</v>
      </c>
    </row>
    <row r="2" ht="15" customHeight="1">
      <c r="E2" s="128" t="s">
        <v>569</v>
      </c>
    </row>
    <row r="3" ht="15" customHeight="1">
      <c r="E3" s="91" t="s">
        <v>136</v>
      </c>
    </row>
    <row r="4" ht="15" customHeight="1">
      <c r="E4" s="128" t="s">
        <v>570</v>
      </c>
    </row>
    <row r="5" ht="16.5" customHeight="1"/>
    <row r="6" spans="1:5" ht="48" customHeight="1">
      <c r="A6" s="590" t="s">
        <v>369</v>
      </c>
      <c r="B6" s="590"/>
      <c r="C6" s="590"/>
      <c r="D6" s="590"/>
      <c r="E6" s="590"/>
    </row>
    <row r="7" ht="27" customHeight="1" thickBot="1"/>
    <row r="8" spans="1:5" ht="15" customHeight="1" thickTop="1">
      <c r="A8" s="286" t="s">
        <v>1</v>
      </c>
      <c r="B8" s="77" t="s">
        <v>2</v>
      </c>
      <c r="C8" s="287" t="s">
        <v>3</v>
      </c>
      <c r="D8" s="77" t="s">
        <v>4</v>
      </c>
      <c r="E8" s="92" t="s">
        <v>370</v>
      </c>
    </row>
    <row r="9" spans="1:5" ht="15" customHeight="1">
      <c r="A9" s="16">
        <v>700</v>
      </c>
      <c r="B9" s="27"/>
      <c r="C9" s="27"/>
      <c r="D9" s="15" t="s">
        <v>13</v>
      </c>
      <c r="E9" s="94">
        <f>E10</f>
        <v>733000</v>
      </c>
    </row>
    <row r="10" spans="1:5" ht="15" customHeight="1">
      <c r="A10" s="17"/>
      <c r="B10" s="743">
        <v>70005</v>
      </c>
      <c r="C10" s="27"/>
      <c r="D10" s="13" t="s">
        <v>14</v>
      </c>
      <c r="E10" s="95">
        <f>SUM(E11+E13)</f>
        <v>733000</v>
      </c>
    </row>
    <row r="11" spans="1:5" ht="28.5" customHeight="1">
      <c r="A11" s="17"/>
      <c r="B11" s="722"/>
      <c r="C11" s="74" t="s">
        <v>210</v>
      </c>
      <c r="D11" s="14" t="s">
        <v>123</v>
      </c>
      <c r="E11" s="93">
        <v>565000</v>
      </c>
    </row>
    <row r="12" spans="1:5" ht="16.5" customHeight="1">
      <c r="A12" s="17"/>
      <c r="B12" s="291"/>
      <c r="C12" s="70"/>
      <c r="D12" s="14" t="s">
        <v>371</v>
      </c>
      <c r="E12" s="93"/>
    </row>
    <row r="13" spans="1:5" ht="11.25" customHeight="1">
      <c r="A13" s="17"/>
      <c r="B13" s="291"/>
      <c r="C13" s="137" t="s">
        <v>216</v>
      </c>
      <c r="D13" s="28" t="s">
        <v>544</v>
      </c>
      <c r="E13" s="385">
        <v>168000</v>
      </c>
    </row>
    <row r="14" spans="1:5" ht="13.5" customHeight="1">
      <c r="A14" s="17"/>
      <c r="B14" s="291"/>
      <c r="C14" s="137"/>
      <c r="D14" s="483" t="s">
        <v>545</v>
      </c>
      <c r="E14" s="282"/>
    </row>
    <row r="15" spans="1:5" ht="16.5" customHeight="1">
      <c r="A15" s="17"/>
      <c r="B15" s="291"/>
      <c r="C15" s="137"/>
      <c r="D15" s="28" t="s">
        <v>546</v>
      </c>
      <c r="E15" s="385"/>
    </row>
    <row r="16" spans="1:5" ht="15" customHeight="1" thickBot="1">
      <c r="A16" s="96"/>
      <c r="B16" s="61"/>
      <c r="C16" s="61"/>
      <c r="D16" s="31" t="s">
        <v>30</v>
      </c>
      <c r="E16" s="97">
        <f>SUM(E10)</f>
        <v>733000</v>
      </c>
    </row>
    <row r="17" ht="2.25" customHeight="1" hidden="1"/>
    <row r="18" ht="1.5" customHeight="1" hidden="1">
      <c r="D18" s="98"/>
    </row>
    <row r="19" ht="15" customHeight="1" thickTop="1"/>
    <row r="20" spans="4:5" ht="15" customHeight="1">
      <c r="D20" s="621"/>
      <c r="E20" s="621"/>
    </row>
    <row r="22" spans="4:5" ht="15" customHeight="1">
      <c r="D22" s="621"/>
      <c r="E22" s="621"/>
    </row>
  </sheetData>
  <mergeCells count="4">
    <mergeCell ref="A6:E6"/>
    <mergeCell ref="D20:E20"/>
    <mergeCell ref="D22:E22"/>
    <mergeCell ref="B10:B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99"/>
  <sheetViews>
    <sheetView workbookViewId="0" topLeftCell="A1">
      <selection activeCell="J10" sqref="J10"/>
    </sheetView>
  </sheetViews>
  <sheetFormatPr defaultColWidth="9.00390625" defaultRowHeight="16.5" customHeight="1"/>
  <cols>
    <col min="1" max="1" width="6.625" style="1" customWidth="1"/>
    <col min="2" max="2" width="7.625" style="36" customWidth="1"/>
    <col min="3" max="3" width="6.75390625" style="73" customWidth="1"/>
    <col min="4" max="4" width="43.00390625" style="57" customWidth="1"/>
    <col min="5" max="5" width="9.625" style="57" customWidth="1"/>
    <col min="6" max="6" width="16.25390625" style="4" customWidth="1"/>
    <col min="7" max="7" width="0" style="1" hidden="1" customWidth="1"/>
    <col min="8" max="16384" width="9.125" style="1" customWidth="1"/>
  </cols>
  <sheetData>
    <row r="1" spans="1:6" ht="16.5" customHeight="1">
      <c r="A1" s="1" t="s">
        <v>231</v>
      </c>
      <c r="D1" s="56"/>
      <c r="E1" s="746" t="s">
        <v>230</v>
      </c>
      <c r="F1" s="746"/>
    </row>
    <row r="2" spans="1:6" ht="16.5" customHeight="1">
      <c r="A2" s="1" t="s">
        <v>232</v>
      </c>
      <c r="D2" s="75"/>
      <c r="E2" s="746" t="s">
        <v>569</v>
      </c>
      <c r="F2" s="746"/>
    </row>
    <row r="3" spans="1:6" ht="16.5" customHeight="1">
      <c r="A3" s="1" t="s">
        <v>233</v>
      </c>
      <c r="D3" s="56"/>
      <c r="E3" s="746" t="s">
        <v>136</v>
      </c>
      <c r="F3" s="746"/>
    </row>
    <row r="4" spans="1:6" ht="16.5" customHeight="1">
      <c r="A4" s="1" t="s">
        <v>234</v>
      </c>
      <c r="D4" s="75" t="s">
        <v>235</v>
      </c>
      <c r="E4" s="746" t="s">
        <v>570</v>
      </c>
      <c r="F4" s="746"/>
    </row>
    <row r="6" spans="1:6" ht="16.5" customHeight="1">
      <c r="A6" s="618" t="s">
        <v>495</v>
      </c>
      <c r="B6" s="618"/>
      <c r="C6" s="618"/>
      <c r="D6" s="618"/>
      <c r="E6" s="618"/>
      <c r="F6" s="618"/>
    </row>
    <row r="7" spans="1:6" ht="22.5" customHeight="1">
      <c r="A7" s="617" t="s">
        <v>236</v>
      </c>
      <c r="B7" s="617"/>
      <c r="C7" s="617"/>
      <c r="D7" s="617"/>
      <c r="E7" s="617"/>
      <c r="F7" s="617"/>
    </row>
    <row r="8" ht="16.5" customHeight="1" thickBot="1"/>
    <row r="9" spans="1:6" s="2" customFormat="1" ht="16.5" customHeight="1" thickTop="1">
      <c r="A9" s="53" t="s">
        <v>35</v>
      </c>
      <c r="B9" s="7" t="s">
        <v>2</v>
      </c>
      <c r="C9" s="77" t="s">
        <v>3</v>
      </c>
      <c r="D9" s="78" t="s">
        <v>4</v>
      </c>
      <c r="E9" s="415"/>
      <c r="F9" s="8" t="s">
        <v>370</v>
      </c>
    </row>
    <row r="10" spans="1:8" ht="16.5" customHeight="1">
      <c r="A10" s="616" t="s">
        <v>179</v>
      </c>
      <c r="B10" s="12"/>
      <c r="C10" s="27"/>
      <c r="D10" s="79" t="s">
        <v>10</v>
      </c>
      <c r="E10" s="416"/>
      <c r="F10" s="10">
        <f>F11</f>
        <v>35000</v>
      </c>
      <c r="G10" s="80" t="s">
        <v>36</v>
      </c>
      <c r="H10" s="81"/>
    </row>
    <row r="11" spans="1:8" ht="16.5" customHeight="1">
      <c r="A11" s="616"/>
      <c r="B11" s="615" t="s">
        <v>180</v>
      </c>
      <c r="C11" s="27"/>
      <c r="D11" s="58" t="s">
        <v>11</v>
      </c>
      <c r="E11" s="394"/>
      <c r="F11" s="39">
        <f>F12</f>
        <v>35000</v>
      </c>
      <c r="G11" s="82" t="s">
        <v>37</v>
      </c>
      <c r="H11" s="83"/>
    </row>
    <row r="12" spans="1:8" ht="16.5" customHeight="1">
      <c r="A12" s="616"/>
      <c r="B12" s="615"/>
      <c r="C12" s="27">
        <v>4300</v>
      </c>
      <c r="D12" s="59" t="s">
        <v>38</v>
      </c>
      <c r="E12" s="393"/>
      <c r="F12" s="46">
        <v>35000</v>
      </c>
      <c r="G12" s="82" t="s">
        <v>37</v>
      </c>
      <c r="H12" s="83"/>
    </row>
    <row r="13" spans="1:6" ht="16.5" customHeight="1">
      <c r="A13" s="622">
        <v>700</v>
      </c>
      <c r="B13" s="38"/>
      <c r="C13" s="27"/>
      <c r="D13" s="84" t="s">
        <v>13</v>
      </c>
      <c r="E13" s="395"/>
      <c r="F13" s="10">
        <f>F14</f>
        <v>50000</v>
      </c>
    </row>
    <row r="14" spans="1:6" ht="16.5" customHeight="1">
      <c r="A14" s="623"/>
      <c r="B14" s="625">
        <v>70005</v>
      </c>
      <c r="C14" s="27"/>
      <c r="D14" s="58" t="s">
        <v>14</v>
      </c>
      <c r="E14" s="394"/>
      <c r="F14" s="39">
        <f>SUM(F15:F17)</f>
        <v>50000</v>
      </c>
    </row>
    <row r="15" spans="1:6" ht="16.5" customHeight="1">
      <c r="A15" s="623"/>
      <c r="B15" s="626"/>
      <c r="C15" s="27">
        <v>4300</v>
      </c>
      <c r="D15" s="59" t="s">
        <v>38</v>
      </c>
      <c r="E15" s="393"/>
      <c r="F15" s="46">
        <v>15000</v>
      </c>
    </row>
    <row r="16" spans="1:6" ht="15" customHeight="1">
      <c r="A16" s="42"/>
      <c r="B16" s="69"/>
      <c r="C16" s="27">
        <v>4590</v>
      </c>
      <c r="D16" s="59" t="s">
        <v>237</v>
      </c>
      <c r="E16" s="393"/>
      <c r="F16" s="46">
        <v>30000</v>
      </c>
    </row>
    <row r="17" spans="1:6" ht="15.75" customHeight="1">
      <c r="A17" s="65"/>
      <c r="B17" s="45"/>
      <c r="C17" s="27">
        <v>4610</v>
      </c>
      <c r="D17" s="59" t="s">
        <v>239</v>
      </c>
      <c r="E17" s="393"/>
      <c r="F17" s="46">
        <v>5000</v>
      </c>
    </row>
    <row r="18" spans="1:6" ht="16.5" customHeight="1">
      <c r="A18" s="41">
        <v>710</v>
      </c>
      <c r="B18" s="38"/>
      <c r="C18" s="27"/>
      <c r="D18" s="84" t="s">
        <v>16</v>
      </c>
      <c r="E18" s="395"/>
      <c r="F18" s="10">
        <f>F23+F21+F19</f>
        <v>237000</v>
      </c>
    </row>
    <row r="19" spans="1:6" ht="16.5" customHeight="1">
      <c r="A19" s="42"/>
      <c r="B19" s="43">
        <v>71013</v>
      </c>
      <c r="C19" s="27"/>
      <c r="D19" s="58" t="s">
        <v>17</v>
      </c>
      <c r="E19" s="394"/>
      <c r="F19" s="39">
        <f>F20</f>
        <v>30000</v>
      </c>
    </row>
    <row r="20" spans="1:6" ht="16.5" customHeight="1">
      <c r="A20" s="42"/>
      <c r="B20" s="45"/>
      <c r="C20" s="27">
        <v>4300</v>
      </c>
      <c r="D20" s="59" t="s">
        <v>38</v>
      </c>
      <c r="E20" s="393"/>
      <c r="F20" s="46">
        <v>30000</v>
      </c>
    </row>
    <row r="21" spans="1:6" ht="16.5" customHeight="1">
      <c r="A21" s="42"/>
      <c r="B21" s="43">
        <v>71014</v>
      </c>
      <c r="C21" s="27"/>
      <c r="D21" s="58" t="s">
        <v>18</v>
      </c>
      <c r="E21" s="394"/>
      <c r="F21" s="39">
        <f>F22</f>
        <v>40000</v>
      </c>
    </row>
    <row r="22" spans="1:6" ht="16.5" customHeight="1">
      <c r="A22" s="42"/>
      <c r="B22" s="45"/>
      <c r="C22" s="27">
        <v>4300</v>
      </c>
      <c r="D22" s="59" t="s">
        <v>50</v>
      </c>
      <c r="E22" s="393"/>
      <c r="F22" s="46">
        <v>40000</v>
      </c>
    </row>
    <row r="23" spans="1:6" ht="16.5" customHeight="1">
      <c r="A23" s="42"/>
      <c r="B23" s="43">
        <v>71015</v>
      </c>
      <c r="C23" s="27"/>
      <c r="D23" s="58" t="s">
        <v>19</v>
      </c>
      <c r="E23" s="394"/>
      <c r="F23" s="39">
        <f>SUM(F24:F37)</f>
        <v>167000</v>
      </c>
    </row>
    <row r="24" spans="1:6" ht="16.5" customHeight="1">
      <c r="A24" s="42"/>
      <c r="B24" s="69"/>
      <c r="C24" s="27">
        <v>4010</v>
      </c>
      <c r="D24" s="59" t="s">
        <v>39</v>
      </c>
      <c r="E24" s="393"/>
      <c r="F24" s="46">
        <v>70737</v>
      </c>
    </row>
    <row r="25" spans="1:6" ht="15.75" customHeight="1">
      <c r="A25" s="42"/>
      <c r="B25" s="69"/>
      <c r="C25" s="27">
        <v>4020</v>
      </c>
      <c r="D25" s="59" t="s">
        <v>238</v>
      </c>
      <c r="E25" s="393"/>
      <c r="F25" s="46">
        <v>32715</v>
      </c>
    </row>
    <row r="26" spans="1:6" ht="16.5" customHeight="1">
      <c r="A26" s="42"/>
      <c r="B26" s="69"/>
      <c r="C26" s="27">
        <v>4040</v>
      </c>
      <c r="D26" s="59" t="s">
        <v>51</v>
      </c>
      <c r="E26" s="393"/>
      <c r="F26" s="46">
        <v>8516</v>
      </c>
    </row>
    <row r="27" spans="1:6" ht="16.5" customHeight="1">
      <c r="A27" s="42"/>
      <c r="B27" s="69"/>
      <c r="C27" s="27">
        <v>4110</v>
      </c>
      <c r="D27" s="59" t="s">
        <v>41</v>
      </c>
      <c r="E27" s="393"/>
      <c r="F27" s="46">
        <v>20348</v>
      </c>
    </row>
    <row r="28" spans="1:6" ht="16.5" customHeight="1">
      <c r="A28" s="42"/>
      <c r="B28" s="69"/>
      <c r="C28" s="27">
        <v>4120</v>
      </c>
      <c r="D28" s="59" t="s">
        <v>42</v>
      </c>
      <c r="E28" s="393"/>
      <c r="F28" s="46">
        <v>2761</v>
      </c>
    </row>
    <row r="29" spans="1:6" ht="16.5" customHeight="1">
      <c r="A29" s="42"/>
      <c r="B29" s="69"/>
      <c r="C29" s="27">
        <v>4210</v>
      </c>
      <c r="D29" s="59" t="s">
        <v>43</v>
      </c>
      <c r="E29" s="393"/>
      <c r="F29" s="46">
        <v>224</v>
      </c>
    </row>
    <row r="30" spans="1:6" ht="16.5" customHeight="1">
      <c r="A30" s="42"/>
      <c r="B30" s="69"/>
      <c r="C30" s="27">
        <v>4260</v>
      </c>
      <c r="D30" s="59" t="s">
        <v>44</v>
      </c>
      <c r="E30" s="393"/>
      <c r="F30" s="46">
        <v>1000</v>
      </c>
    </row>
    <row r="31" spans="1:6" ht="16.5" customHeight="1">
      <c r="A31" s="42"/>
      <c r="B31" s="69"/>
      <c r="C31" s="27">
        <v>4280</v>
      </c>
      <c r="D31" s="59" t="s">
        <v>75</v>
      </c>
      <c r="E31" s="393"/>
      <c r="F31" s="46">
        <v>100</v>
      </c>
    </row>
    <row r="32" spans="1:6" ht="16.5" customHeight="1">
      <c r="A32" s="42"/>
      <c r="B32" s="69"/>
      <c r="C32" s="27">
        <v>4300</v>
      </c>
      <c r="D32" s="59" t="s">
        <v>38</v>
      </c>
      <c r="E32" s="393"/>
      <c r="F32" s="46">
        <v>240</v>
      </c>
    </row>
    <row r="33" spans="1:6" ht="16.5" customHeight="1">
      <c r="A33" s="42"/>
      <c r="B33" s="69"/>
      <c r="C33" s="27">
        <v>4400</v>
      </c>
      <c r="D33" s="59" t="s">
        <v>450</v>
      </c>
      <c r="E33" s="393"/>
      <c r="F33" s="46">
        <v>19032</v>
      </c>
    </row>
    <row r="34" spans="1:6" ht="16.5" customHeight="1">
      <c r="A34" s="42"/>
      <c r="B34" s="69"/>
      <c r="C34" s="27">
        <v>4410</v>
      </c>
      <c r="D34" s="59" t="s">
        <v>45</v>
      </c>
      <c r="E34" s="393"/>
      <c r="F34" s="46">
        <v>27</v>
      </c>
    </row>
    <row r="35" spans="1:6" ht="16.5" customHeight="1">
      <c r="A35" s="42"/>
      <c r="B35" s="69"/>
      <c r="C35" s="27">
        <v>4430</v>
      </c>
      <c r="D35" s="59" t="s">
        <v>46</v>
      </c>
      <c r="E35" s="393"/>
      <c r="F35" s="46">
        <v>700</v>
      </c>
    </row>
    <row r="36" spans="1:6" ht="16.5" customHeight="1">
      <c r="A36" s="42"/>
      <c r="B36" s="69"/>
      <c r="C36" s="27">
        <v>4440</v>
      </c>
      <c r="D36" s="59" t="s">
        <v>47</v>
      </c>
      <c r="E36" s="393"/>
      <c r="F36" s="46">
        <v>3600</v>
      </c>
    </row>
    <row r="37" spans="1:6" ht="16.5" customHeight="1">
      <c r="A37" s="65"/>
      <c r="B37" s="45"/>
      <c r="C37" s="27">
        <v>6060</v>
      </c>
      <c r="D37" s="59" t="s">
        <v>131</v>
      </c>
      <c r="E37" s="393"/>
      <c r="F37" s="46">
        <v>7000</v>
      </c>
    </row>
    <row r="38" spans="1:8" ht="16.5" customHeight="1">
      <c r="A38" s="41">
        <v>750</v>
      </c>
      <c r="B38" s="38"/>
      <c r="C38" s="27"/>
      <c r="D38" s="84" t="s">
        <v>20</v>
      </c>
      <c r="E38" s="395"/>
      <c r="F38" s="10">
        <f>F39+F44</f>
        <v>181068</v>
      </c>
      <c r="G38" s="80" t="s">
        <v>109</v>
      </c>
      <c r="H38" s="81"/>
    </row>
    <row r="39" spans="1:8" ht="16.5" customHeight="1">
      <c r="A39" s="42"/>
      <c r="B39" s="43">
        <v>75011</v>
      </c>
      <c r="C39" s="27"/>
      <c r="D39" s="58" t="s">
        <v>21</v>
      </c>
      <c r="E39" s="394"/>
      <c r="F39" s="39">
        <f>SUM(F40:F43)</f>
        <v>151968</v>
      </c>
      <c r="G39" s="82" t="s">
        <v>53</v>
      </c>
      <c r="H39" s="83"/>
    </row>
    <row r="40" spans="1:8" ht="16.5" customHeight="1">
      <c r="A40" s="42"/>
      <c r="B40" s="69"/>
      <c r="C40" s="27">
        <v>4010</v>
      </c>
      <c r="D40" s="59" t="s">
        <v>54</v>
      </c>
      <c r="E40" s="393"/>
      <c r="F40" s="46">
        <v>116720</v>
      </c>
      <c r="G40" s="82" t="s">
        <v>55</v>
      </c>
      <c r="H40" s="83"/>
    </row>
    <row r="41" spans="1:8" ht="16.5" customHeight="1">
      <c r="A41" s="42"/>
      <c r="B41" s="69"/>
      <c r="C41" s="27">
        <v>4040</v>
      </c>
      <c r="D41" s="59" t="s">
        <v>40</v>
      </c>
      <c r="E41" s="393"/>
      <c r="F41" s="46">
        <v>10396</v>
      </c>
      <c r="G41" s="82" t="s">
        <v>56</v>
      </c>
      <c r="H41" s="83"/>
    </row>
    <row r="42" spans="1:8" ht="16.5" customHeight="1">
      <c r="A42" s="65"/>
      <c r="B42" s="45"/>
      <c r="C42" s="27">
        <v>4110</v>
      </c>
      <c r="D42" s="59" t="s">
        <v>41</v>
      </c>
      <c r="E42" s="393"/>
      <c r="F42" s="46">
        <v>21737</v>
      </c>
      <c r="G42" s="82" t="s">
        <v>57</v>
      </c>
      <c r="H42" s="83"/>
    </row>
    <row r="43" spans="1:8" ht="16.5" customHeight="1">
      <c r="A43" s="41"/>
      <c r="B43" s="38"/>
      <c r="C43" s="27">
        <v>4120</v>
      </c>
      <c r="D43" s="59" t="s">
        <v>115</v>
      </c>
      <c r="E43" s="393"/>
      <c r="F43" s="46">
        <v>3115</v>
      </c>
      <c r="G43" s="82"/>
      <c r="H43" s="83"/>
    </row>
    <row r="44" spans="1:8" ht="16.5" customHeight="1">
      <c r="A44" s="42"/>
      <c r="B44" s="43">
        <v>75045</v>
      </c>
      <c r="C44" s="27"/>
      <c r="D44" s="58" t="s">
        <v>22</v>
      </c>
      <c r="E44" s="394"/>
      <c r="F44" s="39">
        <f>SUM(F45:F50)</f>
        <v>29100</v>
      </c>
      <c r="G44" s="82" t="s">
        <v>58</v>
      </c>
      <c r="H44" s="83"/>
    </row>
    <row r="45" spans="1:8" ht="16.5" customHeight="1">
      <c r="A45" s="42"/>
      <c r="B45" s="69"/>
      <c r="C45" s="27">
        <v>4110</v>
      </c>
      <c r="D45" s="59" t="s">
        <v>116</v>
      </c>
      <c r="E45" s="393"/>
      <c r="F45" s="46">
        <v>1000</v>
      </c>
      <c r="G45" s="82"/>
      <c r="H45" s="83"/>
    </row>
    <row r="46" spans="1:8" ht="16.5" customHeight="1">
      <c r="A46" s="42"/>
      <c r="B46" s="69"/>
      <c r="C46" s="27">
        <v>4120</v>
      </c>
      <c r="D46" s="59" t="s">
        <v>115</v>
      </c>
      <c r="E46" s="393"/>
      <c r="F46" s="46">
        <v>200</v>
      </c>
      <c r="G46" s="82"/>
      <c r="H46" s="83"/>
    </row>
    <row r="47" spans="1:8" ht="16.5" customHeight="1">
      <c r="A47" s="42"/>
      <c r="B47" s="69"/>
      <c r="C47" s="27">
        <v>4170</v>
      </c>
      <c r="D47" s="59" t="s">
        <v>276</v>
      </c>
      <c r="E47" s="393"/>
      <c r="F47" s="46">
        <v>18055</v>
      </c>
      <c r="G47" s="82"/>
      <c r="H47" s="83"/>
    </row>
    <row r="48" spans="1:8" ht="16.5" customHeight="1">
      <c r="A48" s="42"/>
      <c r="B48" s="69"/>
      <c r="C48" s="27">
        <v>4210</v>
      </c>
      <c r="D48" s="59" t="s">
        <v>43</v>
      </c>
      <c r="E48" s="393"/>
      <c r="F48" s="46">
        <v>1125</v>
      </c>
      <c r="G48" s="82" t="s">
        <v>60</v>
      </c>
      <c r="H48" s="83"/>
    </row>
    <row r="49" spans="1:8" ht="16.5" customHeight="1">
      <c r="A49" s="42"/>
      <c r="B49" s="69"/>
      <c r="C49" s="27">
        <v>4300</v>
      </c>
      <c r="D49" s="59" t="s">
        <v>38</v>
      </c>
      <c r="E49" s="393"/>
      <c r="F49" s="46">
        <v>8630</v>
      </c>
      <c r="G49" s="82" t="s">
        <v>61</v>
      </c>
      <c r="H49" s="83"/>
    </row>
    <row r="50" spans="1:8" ht="16.5" customHeight="1">
      <c r="A50" s="65"/>
      <c r="B50" s="45"/>
      <c r="C50" s="27">
        <v>4410</v>
      </c>
      <c r="D50" s="59" t="s">
        <v>45</v>
      </c>
      <c r="E50" s="393"/>
      <c r="F50" s="46">
        <v>90</v>
      </c>
      <c r="G50" s="82" t="s">
        <v>62</v>
      </c>
      <c r="H50" s="83"/>
    </row>
    <row r="51" spans="1:6" ht="13.5" customHeight="1">
      <c r="A51" s="41">
        <v>754</v>
      </c>
      <c r="B51" s="38"/>
      <c r="C51" s="27"/>
      <c r="D51" s="253" t="s">
        <v>23</v>
      </c>
      <c r="E51" s="411"/>
      <c r="F51" s="10">
        <f>F52+F77</f>
        <v>2152638</v>
      </c>
    </row>
    <row r="52" spans="1:6" ht="16.5" customHeight="1">
      <c r="A52" s="44"/>
      <c r="B52" s="43">
        <v>75411</v>
      </c>
      <c r="C52" s="27"/>
      <c r="D52" s="58" t="s">
        <v>24</v>
      </c>
      <c r="E52" s="394"/>
      <c r="F52" s="39">
        <f>SUM(F53:F76)</f>
        <v>2152238</v>
      </c>
    </row>
    <row r="53" spans="1:6" ht="16.5" customHeight="1">
      <c r="A53" s="44"/>
      <c r="B53" s="69"/>
      <c r="C53" s="27">
        <v>3070</v>
      </c>
      <c r="D53" s="59" t="s">
        <v>300</v>
      </c>
      <c r="E53" s="393"/>
      <c r="F53" s="46">
        <v>60081</v>
      </c>
    </row>
    <row r="54" spans="1:6" ht="13.5" customHeight="1">
      <c r="A54" s="44"/>
      <c r="B54" s="69"/>
      <c r="C54" s="27">
        <v>4010</v>
      </c>
      <c r="D54" s="59" t="s">
        <v>54</v>
      </c>
      <c r="E54" s="393"/>
      <c r="F54" s="46">
        <v>18485</v>
      </c>
    </row>
    <row r="55" spans="1:6" ht="16.5" customHeight="1">
      <c r="A55" s="44"/>
      <c r="B55" s="69"/>
      <c r="C55" s="27">
        <v>4040</v>
      </c>
      <c r="D55" s="59" t="s">
        <v>51</v>
      </c>
      <c r="E55" s="393"/>
      <c r="F55" s="46">
        <v>1430</v>
      </c>
    </row>
    <row r="56" spans="1:6" ht="16.5" customHeight="1">
      <c r="A56" s="44"/>
      <c r="B56" s="69"/>
      <c r="C56" s="27">
        <v>4050</v>
      </c>
      <c r="D56" s="59" t="s">
        <v>63</v>
      </c>
      <c r="E56" s="393"/>
      <c r="F56" s="46">
        <v>1511192</v>
      </c>
    </row>
    <row r="57" spans="1:6" ht="16.5" customHeight="1">
      <c r="A57" s="44"/>
      <c r="B57" s="69"/>
      <c r="C57" s="27">
        <v>4060</v>
      </c>
      <c r="D57" s="59" t="s">
        <v>460</v>
      </c>
      <c r="E57" s="393"/>
      <c r="F57" s="46">
        <v>192500</v>
      </c>
    </row>
    <row r="58" spans="1:6" ht="16.5" customHeight="1">
      <c r="A58" s="44"/>
      <c r="B58" s="69"/>
      <c r="C58" s="27">
        <v>4070</v>
      </c>
      <c r="D58" s="59" t="s">
        <v>64</v>
      </c>
      <c r="E58" s="393"/>
      <c r="F58" s="46">
        <v>127131</v>
      </c>
    </row>
    <row r="59" spans="1:6" ht="23.25" customHeight="1">
      <c r="A59" s="44"/>
      <c r="B59" s="69"/>
      <c r="C59" s="27">
        <v>4080</v>
      </c>
      <c r="D59" s="607" t="s">
        <v>486</v>
      </c>
      <c r="E59" s="608"/>
      <c r="F59" s="46">
        <v>12000</v>
      </c>
    </row>
    <row r="60" spans="1:6" ht="16.5" customHeight="1">
      <c r="A60" s="44"/>
      <c r="B60" s="69"/>
      <c r="C60" s="27">
        <v>4110</v>
      </c>
      <c r="D60" s="59" t="s">
        <v>41</v>
      </c>
      <c r="E60" s="393"/>
      <c r="F60" s="46">
        <v>3431</v>
      </c>
    </row>
    <row r="61" spans="1:6" ht="16.5" customHeight="1">
      <c r="A61" s="44"/>
      <c r="B61" s="69"/>
      <c r="C61" s="27">
        <v>4120</v>
      </c>
      <c r="D61" s="59" t="s">
        <v>42</v>
      </c>
      <c r="E61" s="393"/>
      <c r="F61" s="46">
        <v>488</v>
      </c>
    </row>
    <row r="62" spans="1:6" ht="13.5" customHeight="1">
      <c r="A62" s="44"/>
      <c r="B62" s="69"/>
      <c r="C62" s="27">
        <v>4180</v>
      </c>
      <c r="D62" s="59" t="s">
        <v>301</v>
      </c>
      <c r="E62" s="393"/>
      <c r="F62" s="46">
        <v>30000</v>
      </c>
    </row>
    <row r="63" spans="1:6" ht="16.5" customHeight="1">
      <c r="A63" s="44"/>
      <c r="B63" s="69"/>
      <c r="C63" s="27">
        <v>4210</v>
      </c>
      <c r="D63" s="59" t="s">
        <v>43</v>
      </c>
      <c r="E63" s="393"/>
      <c r="F63" s="46">
        <v>66000</v>
      </c>
    </row>
    <row r="64" spans="1:6" ht="16.5" customHeight="1">
      <c r="A64" s="44"/>
      <c r="B64" s="69"/>
      <c r="C64" s="27">
        <v>4220</v>
      </c>
      <c r="D64" s="59" t="s">
        <v>65</v>
      </c>
      <c r="E64" s="393"/>
      <c r="F64" s="46">
        <v>1500</v>
      </c>
    </row>
    <row r="65" spans="1:6" ht="16.5" customHeight="1">
      <c r="A65" s="44"/>
      <c r="B65" s="69"/>
      <c r="C65" s="27">
        <v>4260</v>
      </c>
      <c r="D65" s="59" t="s">
        <v>44</v>
      </c>
      <c r="E65" s="393"/>
      <c r="F65" s="46">
        <v>25000</v>
      </c>
    </row>
    <row r="66" spans="1:6" ht="16.5" customHeight="1">
      <c r="A66" s="44"/>
      <c r="B66" s="69"/>
      <c r="C66" s="27">
        <v>4270</v>
      </c>
      <c r="D66" s="59" t="s">
        <v>52</v>
      </c>
      <c r="E66" s="393"/>
      <c r="F66" s="46">
        <v>10000</v>
      </c>
    </row>
    <row r="67" spans="1:6" ht="16.5" customHeight="1">
      <c r="A67" s="44"/>
      <c r="B67" s="69"/>
      <c r="C67" s="27">
        <v>4280</v>
      </c>
      <c r="D67" s="59" t="s">
        <v>75</v>
      </c>
      <c r="E67" s="393"/>
      <c r="F67" s="46">
        <v>10000</v>
      </c>
    </row>
    <row r="68" spans="1:6" ht="16.5" customHeight="1">
      <c r="A68" s="44"/>
      <c r="B68" s="69"/>
      <c r="C68" s="27">
        <v>4300</v>
      </c>
      <c r="D68" s="59" t="s">
        <v>38</v>
      </c>
      <c r="E68" s="393"/>
      <c r="F68" s="46">
        <v>23400</v>
      </c>
    </row>
    <row r="69" spans="1:6" ht="16.5" customHeight="1">
      <c r="A69" s="44"/>
      <c r="B69" s="69"/>
      <c r="C69" s="27">
        <v>4350</v>
      </c>
      <c r="D69" s="59" t="s">
        <v>461</v>
      </c>
      <c r="E69" s="393"/>
      <c r="F69" s="46">
        <v>3600</v>
      </c>
    </row>
    <row r="70" spans="1:6" ht="14.25" customHeight="1">
      <c r="A70" s="44"/>
      <c r="B70" s="69"/>
      <c r="C70" s="27">
        <v>4360</v>
      </c>
      <c r="D70" s="607" t="s">
        <v>451</v>
      </c>
      <c r="E70" s="608"/>
      <c r="F70" s="46">
        <v>5000</v>
      </c>
    </row>
    <row r="71" spans="1:6" ht="15.75" customHeight="1">
      <c r="A71" s="44"/>
      <c r="B71" s="69"/>
      <c r="C71" s="27">
        <v>4370</v>
      </c>
      <c r="D71" s="607" t="s">
        <v>452</v>
      </c>
      <c r="E71" s="608"/>
      <c r="F71" s="46">
        <v>18000</v>
      </c>
    </row>
    <row r="72" spans="1:6" ht="16.5" customHeight="1">
      <c r="A72" s="44"/>
      <c r="B72" s="69"/>
      <c r="C72" s="27">
        <v>4410</v>
      </c>
      <c r="D72" s="59" t="s">
        <v>45</v>
      </c>
      <c r="E72" s="393"/>
      <c r="F72" s="46">
        <v>8000</v>
      </c>
    </row>
    <row r="73" spans="1:6" ht="16.5" customHeight="1">
      <c r="A73" s="44"/>
      <c r="B73" s="69"/>
      <c r="C73" s="27">
        <v>4440</v>
      </c>
      <c r="D73" s="59" t="s">
        <v>85</v>
      </c>
      <c r="E73" s="393"/>
      <c r="F73" s="46">
        <v>1000</v>
      </c>
    </row>
    <row r="74" spans="1:6" ht="16.5" customHeight="1">
      <c r="A74" s="44"/>
      <c r="B74" s="69"/>
      <c r="C74" s="27">
        <v>4500</v>
      </c>
      <c r="D74" s="59" t="s">
        <v>302</v>
      </c>
      <c r="E74" s="393"/>
      <c r="F74" s="46">
        <v>15000</v>
      </c>
    </row>
    <row r="75" spans="1:6" ht="21.75" customHeight="1">
      <c r="A75" s="44"/>
      <c r="B75" s="69"/>
      <c r="C75" s="27">
        <v>4740</v>
      </c>
      <c r="D75" s="607" t="s">
        <v>455</v>
      </c>
      <c r="E75" s="608"/>
      <c r="F75" s="46">
        <v>4000</v>
      </c>
    </row>
    <row r="76" spans="1:6" ht="15" customHeight="1">
      <c r="A76" s="44"/>
      <c r="B76" s="69"/>
      <c r="C76" s="27">
        <v>4750</v>
      </c>
      <c r="D76" s="607" t="s">
        <v>456</v>
      </c>
      <c r="E76" s="608"/>
      <c r="F76" s="46">
        <v>5000</v>
      </c>
    </row>
    <row r="77" spans="1:6" ht="16.5" customHeight="1">
      <c r="A77" s="44"/>
      <c r="B77" s="43">
        <v>75414</v>
      </c>
      <c r="C77" s="27"/>
      <c r="D77" s="58" t="s">
        <v>124</v>
      </c>
      <c r="E77" s="394"/>
      <c r="F77" s="39">
        <f>SUM(F78:F79)</f>
        <v>400</v>
      </c>
    </row>
    <row r="78" spans="1:6" ht="16.5" customHeight="1">
      <c r="A78" s="44"/>
      <c r="B78" s="69"/>
      <c r="C78" s="27">
        <v>4210</v>
      </c>
      <c r="D78" s="59" t="s">
        <v>43</v>
      </c>
      <c r="E78" s="393"/>
      <c r="F78" s="46">
        <v>100</v>
      </c>
    </row>
    <row r="79" spans="1:6" ht="16.5" customHeight="1">
      <c r="A79" s="44"/>
      <c r="B79" s="45"/>
      <c r="C79" s="27">
        <v>4300</v>
      </c>
      <c r="D79" s="59" t="s">
        <v>38</v>
      </c>
      <c r="E79" s="393"/>
      <c r="F79" s="46">
        <v>300</v>
      </c>
    </row>
    <row r="80" spans="1:6" ht="16.5" customHeight="1">
      <c r="A80" s="41">
        <v>851</v>
      </c>
      <c r="B80" s="38"/>
      <c r="C80" s="27"/>
      <c r="D80" s="84" t="s">
        <v>25</v>
      </c>
      <c r="E80" s="395"/>
      <c r="F80" s="10">
        <f>SUM(F81)</f>
        <v>1503000</v>
      </c>
    </row>
    <row r="81" spans="1:6" ht="29.25" customHeight="1">
      <c r="A81" s="42"/>
      <c r="B81" s="43">
        <v>85156</v>
      </c>
      <c r="C81" s="27"/>
      <c r="D81" s="58" t="s">
        <v>88</v>
      </c>
      <c r="E81" s="394"/>
      <c r="F81" s="39">
        <f>SUM(F82:F82)</f>
        <v>1503000</v>
      </c>
    </row>
    <row r="82" spans="1:6" ht="16.5" customHeight="1">
      <c r="A82" s="65"/>
      <c r="B82" s="45"/>
      <c r="C82" s="27">
        <v>4130</v>
      </c>
      <c r="D82" s="59" t="s">
        <v>125</v>
      </c>
      <c r="E82" s="393"/>
      <c r="F82" s="46">
        <v>1503000</v>
      </c>
    </row>
    <row r="83" spans="1:6" ht="13.5" customHeight="1">
      <c r="A83" s="508">
        <v>853</v>
      </c>
      <c r="B83" s="38"/>
      <c r="C83" s="27"/>
      <c r="D83" s="84" t="s">
        <v>198</v>
      </c>
      <c r="E83" s="395"/>
      <c r="F83" s="10">
        <f>SUM(F84)</f>
        <v>68000</v>
      </c>
    </row>
    <row r="84" spans="1:6" ht="16.5" customHeight="1">
      <c r="A84" s="66"/>
      <c r="B84" s="88">
        <v>85321</v>
      </c>
      <c r="C84" s="27"/>
      <c r="D84" s="58" t="s">
        <v>28</v>
      </c>
      <c r="E84" s="394"/>
      <c r="F84" s="39">
        <f>SUM(F85:F93)</f>
        <v>68000</v>
      </c>
    </row>
    <row r="85" spans="1:6" ht="16.5" customHeight="1">
      <c r="A85" s="67"/>
      <c r="B85" s="89"/>
      <c r="C85" s="27">
        <v>4010</v>
      </c>
      <c r="D85" s="59" t="s">
        <v>39</v>
      </c>
      <c r="E85" s="393"/>
      <c r="F85" s="46">
        <v>33200</v>
      </c>
    </row>
    <row r="86" spans="1:6" ht="16.5" customHeight="1">
      <c r="A86" s="67"/>
      <c r="B86" s="89"/>
      <c r="C86" s="27">
        <v>4040</v>
      </c>
      <c r="D86" s="59" t="s">
        <v>51</v>
      </c>
      <c r="E86" s="393"/>
      <c r="F86" s="46">
        <v>2064</v>
      </c>
    </row>
    <row r="87" spans="1:6" ht="16.5" customHeight="1">
      <c r="A87" s="67"/>
      <c r="B87" s="89"/>
      <c r="C87" s="27">
        <v>4110</v>
      </c>
      <c r="D87" s="59" t="s">
        <v>41</v>
      </c>
      <c r="E87" s="393"/>
      <c r="F87" s="46">
        <v>6076</v>
      </c>
    </row>
    <row r="88" spans="1:6" ht="16.5" customHeight="1">
      <c r="A88" s="67"/>
      <c r="B88" s="89"/>
      <c r="C88" s="27">
        <v>4120</v>
      </c>
      <c r="D88" s="59" t="s">
        <v>42</v>
      </c>
      <c r="E88" s="393"/>
      <c r="F88" s="46">
        <v>864</v>
      </c>
    </row>
    <row r="89" spans="1:6" ht="16.5" customHeight="1">
      <c r="A89" s="67"/>
      <c r="B89" s="89"/>
      <c r="C89" s="27">
        <v>4170</v>
      </c>
      <c r="D89" s="59" t="s">
        <v>276</v>
      </c>
      <c r="E89" s="393"/>
      <c r="F89" s="46">
        <v>5580</v>
      </c>
    </row>
    <row r="90" spans="1:6" ht="16.5" customHeight="1">
      <c r="A90" s="67"/>
      <c r="B90" s="89"/>
      <c r="C90" s="27">
        <v>4210</v>
      </c>
      <c r="D90" s="59" t="s">
        <v>43</v>
      </c>
      <c r="E90" s="393"/>
      <c r="F90" s="46">
        <v>800</v>
      </c>
    </row>
    <row r="91" spans="1:6" ht="16.5" customHeight="1">
      <c r="A91" s="67"/>
      <c r="B91" s="89"/>
      <c r="C91" s="27">
        <v>4300</v>
      </c>
      <c r="D91" s="59" t="s">
        <v>38</v>
      </c>
      <c r="E91" s="393"/>
      <c r="F91" s="46">
        <v>18116</v>
      </c>
    </row>
    <row r="92" spans="1:6" ht="16.5" customHeight="1">
      <c r="A92" s="67"/>
      <c r="B92" s="89"/>
      <c r="C92" s="27">
        <v>4410</v>
      </c>
      <c r="D92" s="59" t="s">
        <v>45</v>
      </c>
      <c r="E92" s="393"/>
      <c r="F92" s="46">
        <v>100</v>
      </c>
    </row>
    <row r="93" spans="1:6" ht="16.5" customHeight="1">
      <c r="A93" s="68"/>
      <c r="B93" s="90"/>
      <c r="C93" s="26">
        <v>4440</v>
      </c>
      <c r="D93" s="85" t="s">
        <v>85</v>
      </c>
      <c r="E93" s="397"/>
      <c r="F93" s="86">
        <v>1200</v>
      </c>
    </row>
    <row r="94" spans="1:8" ht="16.5" customHeight="1" thickBot="1">
      <c r="A94" s="747" t="s">
        <v>129</v>
      </c>
      <c r="B94" s="748"/>
      <c r="C94" s="748"/>
      <c r="D94" s="748"/>
      <c r="E94" s="412"/>
      <c r="F94" s="51">
        <f>SUM(F10+F13+F18+F38+F51+F80+F83)</f>
        <v>4226706</v>
      </c>
      <c r="G94" s="2" t="s">
        <v>70</v>
      </c>
      <c r="H94" s="2"/>
    </row>
    <row r="95" ht="16.5" customHeight="1" thickTop="1"/>
    <row r="97" spans="4:5" ht="16.5" customHeight="1">
      <c r="D97" s="87"/>
      <c r="E97" s="87"/>
    </row>
    <row r="98" spans="4:5" ht="16.5" customHeight="1">
      <c r="D98" s="87"/>
      <c r="E98" s="87"/>
    </row>
    <row r="99" spans="4:5" ht="16.5" customHeight="1">
      <c r="D99" s="76"/>
      <c r="E99" s="76"/>
    </row>
  </sheetData>
  <mergeCells count="16">
    <mergeCell ref="A94:D94"/>
    <mergeCell ref="A13:A15"/>
    <mergeCell ref="B14:B15"/>
    <mergeCell ref="A7:F7"/>
    <mergeCell ref="A10:A12"/>
    <mergeCell ref="B11:B12"/>
    <mergeCell ref="D59:E59"/>
    <mergeCell ref="D70:E70"/>
    <mergeCell ref="D71:E71"/>
    <mergeCell ref="D75:E75"/>
    <mergeCell ref="D76:E76"/>
    <mergeCell ref="E1:F1"/>
    <mergeCell ref="E2:F2"/>
    <mergeCell ref="E3:F3"/>
    <mergeCell ref="E4:F4"/>
    <mergeCell ref="A6:F6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J8" sqref="J8"/>
    </sheetView>
  </sheetViews>
  <sheetFormatPr defaultColWidth="9.00390625" defaultRowHeight="15" customHeight="1"/>
  <cols>
    <col min="1" max="1" width="4.125" style="1" customWidth="1"/>
    <col min="2" max="2" width="6.375" style="1" customWidth="1"/>
    <col min="3" max="3" width="5.625" style="1" customWidth="1"/>
    <col min="4" max="4" width="49.875" style="1" customWidth="1"/>
    <col min="5" max="5" width="7.00390625" style="1" customWidth="1"/>
    <col min="6" max="6" width="14.00390625" style="91" customWidth="1"/>
    <col min="7" max="16384" width="9.125" style="1" customWidth="1"/>
  </cols>
  <sheetData>
    <row r="1" spans="5:6" ht="15" customHeight="1">
      <c r="E1" s="593" t="s">
        <v>560</v>
      </c>
      <c r="F1" s="593"/>
    </row>
    <row r="2" spans="5:6" ht="15" customHeight="1">
      <c r="E2" s="593" t="s">
        <v>569</v>
      </c>
      <c r="F2" s="593"/>
    </row>
    <row r="3" spans="5:6" ht="15" customHeight="1">
      <c r="E3" s="593" t="s">
        <v>136</v>
      </c>
      <c r="F3" s="593"/>
    </row>
    <row r="4" spans="5:6" ht="15" customHeight="1">
      <c r="E4" s="593" t="s">
        <v>570</v>
      </c>
      <c r="F4" s="593"/>
    </row>
    <row r="5" spans="1:6" ht="18" customHeight="1">
      <c r="A5" s="627"/>
      <c r="B5" s="628"/>
      <c r="C5" s="628"/>
      <c r="D5" s="628"/>
      <c r="E5" s="628"/>
      <c r="F5" s="628"/>
    </row>
    <row r="6" spans="1:6" ht="27" customHeight="1">
      <c r="A6" s="590" t="s">
        <v>561</v>
      </c>
      <c r="B6" s="590"/>
      <c r="C6" s="590"/>
      <c r="D6" s="590"/>
      <c r="E6" s="590"/>
      <c r="F6" s="590"/>
    </row>
    <row r="7" ht="9" customHeight="1" thickBot="1"/>
    <row r="8" spans="1:6" ht="15" customHeight="1" thickTop="1">
      <c r="A8" s="286" t="s">
        <v>1</v>
      </c>
      <c r="B8" s="77" t="s">
        <v>34</v>
      </c>
      <c r="C8" s="287" t="s">
        <v>3</v>
      </c>
      <c r="D8" s="417" t="s">
        <v>4</v>
      </c>
      <c r="E8" s="418"/>
      <c r="F8" s="92" t="s">
        <v>370</v>
      </c>
    </row>
    <row r="9" spans="1:6" ht="15" customHeight="1">
      <c r="A9" s="109">
        <v>600</v>
      </c>
      <c r="B9" s="27"/>
      <c r="C9" s="54"/>
      <c r="D9" s="611" t="s">
        <v>31</v>
      </c>
      <c r="E9" s="612"/>
      <c r="F9" s="130">
        <f>SUM(F10)</f>
        <v>460457</v>
      </c>
    </row>
    <row r="10" spans="1:6" ht="15" customHeight="1">
      <c r="A10" s="284"/>
      <c r="B10" s="18">
        <v>60014</v>
      </c>
      <c r="C10" s="54"/>
      <c r="D10" s="58" t="s">
        <v>32</v>
      </c>
      <c r="E10" s="398"/>
      <c r="F10" s="112">
        <f>SUM(F11:F12)</f>
        <v>460457</v>
      </c>
    </row>
    <row r="11" spans="1:6" ht="26.25" customHeight="1">
      <c r="A11" s="284"/>
      <c r="B11" s="285"/>
      <c r="C11" s="23">
        <v>2310</v>
      </c>
      <c r="D11" s="591" t="s">
        <v>247</v>
      </c>
      <c r="E11" s="592"/>
      <c r="F11" s="138">
        <v>247957</v>
      </c>
    </row>
    <row r="12" spans="1:6" ht="38.25" customHeight="1">
      <c r="A12" s="284"/>
      <c r="B12" s="285"/>
      <c r="C12" s="9">
        <v>6610</v>
      </c>
      <c r="D12" s="607" t="s">
        <v>513</v>
      </c>
      <c r="E12" s="608"/>
      <c r="F12" s="138">
        <v>212500</v>
      </c>
    </row>
    <row r="13" spans="1:6" ht="18" customHeight="1">
      <c r="A13" s="109">
        <v>801</v>
      </c>
      <c r="B13" s="27"/>
      <c r="C13" s="54"/>
      <c r="D13" s="611" t="s">
        <v>79</v>
      </c>
      <c r="E13" s="612"/>
      <c r="F13" s="130">
        <f>SUM(F14)</f>
        <v>10000</v>
      </c>
    </row>
    <row r="14" spans="1:6" ht="17.25" customHeight="1">
      <c r="A14" s="284"/>
      <c r="B14" s="18">
        <v>80130</v>
      </c>
      <c r="C14" s="54"/>
      <c r="D14" s="58" t="s">
        <v>111</v>
      </c>
      <c r="E14" s="398"/>
      <c r="F14" s="112">
        <f>SUM(F15)</f>
        <v>10000</v>
      </c>
    </row>
    <row r="15" spans="1:6" ht="25.5" customHeight="1">
      <c r="A15" s="284"/>
      <c r="B15" s="285"/>
      <c r="C15" s="9">
        <v>2320</v>
      </c>
      <c r="D15" s="607" t="s">
        <v>297</v>
      </c>
      <c r="E15" s="608"/>
      <c r="F15" s="138">
        <v>10000</v>
      </c>
    </row>
    <row r="16" spans="1:6" ht="18" customHeight="1">
      <c r="A16" s="16">
        <v>852</v>
      </c>
      <c r="B16" s="116"/>
      <c r="C16" s="9"/>
      <c r="D16" s="84" t="s">
        <v>192</v>
      </c>
      <c r="E16" s="395"/>
      <c r="F16" s="94">
        <f>F17+F19</f>
        <v>365000</v>
      </c>
    </row>
    <row r="17" spans="1:6" ht="21" customHeight="1">
      <c r="A17" s="17"/>
      <c r="B17" s="69" t="s">
        <v>193</v>
      </c>
      <c r="C17" s="21"/>
      <c r="D17" s="389" t="s">
        <v>89</v>
      </c>
      <c r="E17" s="398"/>
      <c r="F17" s="132">
        <f>SUM(F18)</f>
        <v>305000</v>
      </c>
    </row>
    <row r="18" spans="1:6" ht="27" customHeight="1">
      <c r="A18" s="17"/>
      <c r="B18" s="69"/>
      <c r="C18" s="21">
        <v>2320</v>
      </c>
      <c r="D18" s="607" t="s">
        <v>297</v>
      </c>
      <c r="E18" s="608"/>
      <c r="F18" s="138">
        <v>305000</v>
      </c>
    </row>
    <row r="19" spans="1:6" ht="18.75" customHeight="1">
      <c r="A19" s="109">
        <v>801</v>
      </c>
      <c r="B19" s="43" t="s">
        <v>195</v>
      </c>
      <c r="C19" s="9"/>
      <c r="D19" s="58" t="s">
        <v>92</v>
      </c>
      <c r="E19" s="394"/>
      <c r="F19" s="95">
        <f>SUM(F20:F20)</f>
        <v>60000</v>
      </c>
    </row>
    <row r="20" spans="1:6" ht="27" customHeight="1">
      <c r="A20" s="284"/>
      <c r="B20" s="69"/>
      <c r="C20" s="9">
        <v>2320</v>
      </c>
      <c r="D20" s="607" t="s">
        <v>297</v>
      </c>
      <c r="E20" s="608"/>
      <c r="F20" s="138">
        <v>60000</v>
      </c>
    </row>
    <row r="21" spans="1:6" ht="17.25" customHeight="1">
      <c r="A21" s="109">
        <v>921</v>
      </c>
      <c r="B21" s="129"/>
      <c r="C21" s="23"/>
      <c r="D21" s="536" t="s">
        <v>99</v>
      </c>
      <c r="E21" s="537"/>
      <c r="F21" s="526">
        <f>SUM(F22)</f>
        <v>50000</v>
      </c>
    </row>
    <row r="22" spans="1:6" ht="18.75" customHeight="1">
      <c r="A22" s="284"/>
      <c r="B22" s="43" t="s">
        <v>365</v>
      </c>
      <c r="C22" s="23"/>
      <c r="D22" s="527" t="s">
        <v>240</v>
      </c>
      <c r="E22" s="528"/>
      <c r="F22" s="280">
        <f>SUM(F23)</f>
        <v>50000</v>
      </c>
    </row>
    <row r="23" spans="1:6" ht="27" customHeight="1">
      <c r="A23" s="284"/>
      <c r="B23" s="69"/>
      <c r="C23" s="23">
        <v>2310</v>
      </c>
      <c r="D23" s="591" t="s">
        <v>247</v>
      </c>
      <c r="E23" s="592"/>
      <c r="F23" s="139">
        <v>50000</v>
      </c>
    </row>
    <row r="24" spans="1:6" ht="15" customHeight="1" thickBot="1">
      <c r="A24" s="96"/>
      <c r="B24" s="61"/>
      <c r="C24" s="61"/>
      <c r="D24" s="392" t="s">
        <v>30</v>
      </c>
      <c r="E24" s="401"/>
      <c r="F24" s="97">
        <f>F9+F13+F16+F21</f>
        <v>885457</v>
      </c>
    </row>
    <row r="25" ht="2.25" customHeight="1" hidden="1"/>
    <row r="26" spans="4:5" ht="1.5" customHeight="1" hidden="1">
      <c r="D26" s="98"/>
      <c r="E26" s="55"/>
    </row>
    <row r="27" ht="15" customHeight="1" thickTop="1"/>
    <row r="28" spans="4:6" ht="15" customHeight="1">
      <c r="D28" s="621"/>
      <c r="E28" s="621"/>
      <c r="F28" s="621"/>
    </row>
    <row r="30" spans="4:6" ht="15" customHeight="1">
      <c r="D30" s="621"/>
      <c r="E30" s="621"/>
      <c r="F30" s="621"/>
    </row>
  </sheetData>
  <mergeCells count="16">
    <mergeCell ref="D20:E20"/>
    <mergeCell ref="D23:E23"/>
    <mergeCell ref="E1:F1"/>
    <mergeCell ref="E2:F2"/>
    <mergeCell ref="E3:F3"/>
    <mergeCell ref="E4:F4"/>
    <mergeCell ref="D28:F28"/>
    <mergeCell ref="D30:F30"/>
    <mergeCell ref="A5:F5"/>
    <mergeCell ref="A6:F6"/>
    <mergeCell ref="D9:E9"/>
    <mergeCell ref="D11:E11"/>
    <mergeCell ref="D12:E12"/>
    <mergeCell ref="D13:E13"/>
    <mergeCell ref="D15:E15"/>
    <mergeCell ref="D18:E1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9"/>
  <sheetViews>
    <sheetView zoomScaleSheetLayoutView="100" workbookViewId="0" topLeftCell="A14">
      <selection activeCell="I18" sqref="I17:I18"/>
    </sheetView>
  </sheetViews>
  <sheetFormatPr defaultColWidth="9.00390625" defaultRowHeight="15" customHeight="1"/>
  <cols>
    <col min="1" max="1" width="4.125" style="63" customWidth="1"/>
    <col min="2" max="2" width="6.00390625" style="1" customWidth="1"/>
    <col min="3" max="3" width="5.625" style="72" customWidth="1"/>
    <col min="4" max="4" width="57.625" style="1" customWidth="1"/>
    <col min="5" max="5" width="13.25390625" style="373" customWidth="1"/>
    <col min="6" max="16384" width="9.125" style="1" customWidth="1"/>
  </cols>
  <sheetData>
    <row r="1" spans="1:5" ht="15" customHeight="1">
      <c r="A1" s="72"/>
      <c r="B1" s="72"/>
      <c r="D1" s="594" t="s">
        <v>447</v>
      </c>
      <c r="E1" s="594"/>
    </row>
    <row r="2" spans="1:5" ht="15" customHeight="1">
      <c r="A2" s="126"/>
      <c r="B2" s="56"/>
      <c r="D2" s="594" t="s">
        <v>564</v>
      </c>
      <c r="E2" s="594"/>
    </row>
    <row r="3" spans="1:5" ht="15" customHeight="1">
      <c r="A3" s="127"/>
      <c r="B3" s="127"/>
      <c r="C3" s="127"/>
      <c r="D3" s="594" t="s">
        <v>448</v>
      </c>
      <c r="E3" s="594"/>
    </row>
    <row r="4" spans="1:5" ht="15" customHeight="1">
      <c r="A4" s="72"/>
      <c r="B4" s="72"/>
      <c r="D4" s="594" t="s">
        <v>565</v>
      </c>
      <c r="E4" s="594"/>
    </row>
    <row r="5" spans="1:4" ht="17.25" customHeight="1">
      <c r="A5" s="595" t="s">
        <v>435</v>
      </c>
      <c r="B5" s="595"/>
      <c r="C5" s="595"/>
      <c r="D5" s="595"/>
    </row>
    <row r="6" spans="1:4" ht="1.5" customHeight="1" hidden="1">
      <c r="A6" s="595"/>
      <c r="B6" s="595"/>
      <c r="C6" s="595"/>
      <c r="D6" s="595"/>
    </row>
    <row r="7" spans="1:4" ht="15" customHeight="1" hidden="1">
      <c r="A7" s="596"/>
      <c r="B7" s="596"/>
      <c r="C7" s="596"/>
      <c r="D7" s="596"/>
    </row>
    <row r="8" spans="1:5" ht="15.75" customHeight="1">
      <c r="A8" s="64" t="s">
        <v>1</v>
      </c>
      <c r="B8" s="27" t="s">
        <v>122</v>
      </c>
      <c r="C8" s="62" t="s">
        <v>3</v>
      </c>
      <c r="D8" s="27" t="s">
        <v>4</v>
      </c>
      <c r="E8" s="374" t="s">
        <v>566</v>
      </c>
    </row>
    <row r="9" spans="1:5" ht="15" customHeight="1">
      <c r="A9" s="616" t="s">
        <v>179</v>
      </c>
      <c r="B9" s="62"/>
      <c r="C9" s="62"/>
      <c r="D9" s="11" t="s">
        <v>10</v>
      </c>
      <c r="E9" s="375">
        <f>SUM(E10)</f>
        <v>35000</v>
      </c>
    </row>
    <row r="10" spans="1:5" ht="16.5" customHeight="1">
      <c r="A10" s="616"/>
      <c r="B10" s="615" t="s">
        <v>180</v>
      </c>
      <c r="C10" s="62"/>
      <c r="D10" s="58" t="s">
        <v>11</v>
      </c>
      <c r="E10" s="376">
        <f>SUM(E11)</f>
        <v>35000</v>
      </c>
    </row>
    <row r="11" spans="1:5" ht="33.75" customHeight="1">
      <c r="A11" s="616"/>
      <c r="B11" s="615"/>
      <c r="C11" s="62" t="s">
        <v>207</v>
      </c>
      <c r="D11" s="59" t="s">
        <v>12</v>
      </c>
      <c r="E11" s="374">
        <v>35000</v>
      </c>
    </row>
    <row r="12" spans="1:5" ht="15" customHeight="1">
      <c r="A12" s="616" t="s">
        <v>181</v>
      </c>
      <c r="B12" s="62"/>
      <c r="C12" s="62"/>
      <c r="D12" s="15" t="s">
        <v>71</v>
      </c>
      <c r="E12" s="375">
        <f>SUM(E13)</f>
        <v>181047</v>
      </c>
    </row>
    <row r="13" spans="1:5" ht="15" customHeight="1">
      <c r="A13" s="616"/>
      <c r="B13" s="625" t="s">
        <v>186</v>
      </c>
      <c r="C13" s="38"/>
      <c r="D13" s="13" t="s">
        <v>187</v>
      </c>
      <c r="E13" s="376">
        <f>SUM(E14)</f>
        <v>181047</v>
      </c>
    </row>
    <row r="14" spans="1:5" ht="34.5" customHeight="1">
      <c r="A14" s="616"/>
      <c r="B14" s="597"/>
      <c r="C14" s="62" t="s">
        <v>208</v>
      </c>
      <c r="D14" s="14" t="s">
        <v>209</v>
      </c>
      <c r="E14" s="374">
        <v>181047</v>
      </c>
    </row>
    <row r="15" spans="1:5" ht="15" customHeight="1">
      <c r="A15" s="41" t="s">
        <v>515</v>
      </c>
      <c r="B15" s="45"/>
      <c r="C15" s="62"/>
      <c r="D15" s="15" t="s">
        <v>31</v>
      </c>
      <c r="E15" s="379">
        <f>SUM(E16)</f>
        <v>165500</v>
      </c>
    </row>
    <row r="16" spans="1:5" ht="18" customHeight="1">
      <c r="A16" s="42"/>
      <c r="B16" s="43" t="s">
        <v>516</v>
      </c>
      <c r="C16" s="62"/>
      <c r="D16" s="13" t="s">
        <v>32</v>
      </c>
      <c r="E16" s="380">
        <f>SUM(E17)</f>
        <v>165500</v>
      </c>
    </row>
    <row r="17" spans="1:5" ht="34.5" customHeight="1">
      <c r="A17" s="65"/>
      <c r="B17" s="45"/>
      <c r="C17" s="62" t="s">
        <v>324</v>
      </c>
      <c r="D17" s="14" t="s">
        <v>438</v>
      </c>
      <c r="E17" s="374">
        <v>165500</v>
      </c>
    </row>
    <row r="18" spans="1:5" ht="15" customHeight="1">
      <c r="A18" s="622">
        <v>700</v>
      </c>
      <c r="B18" s="62"/>
      <c r="C18" s="62"/>
      <c r="D18" s="15" t="s">
        <v>13</v>
      </c>
      <c r="E18" s="375">
        <f>E19</f>
        <v>637788</v>
      </c>
    </row>
    <row r="19" spans="1:5" ht="15" customHeight="1">
      <c r="A19" s="623"/>
      <c r="B19" s="615">
        <v>70005</v>
      </c>
      <c r="C19" s="38"/>
      <c r="D19" s="13" t="s">
        <v>14</v>
      </c>
      <c r="E19" s="376">
        <f>SUM(E20:E23)</f>
        <v>637788</v>
      </c>
    </row>
    <row r="20" spans="1:5" ht="15" customHeight="1">
      <c r="A20" s="623"/>
      <c r="B20" s="615"/>
      <c r="C20" s="62" t="s">
        <v>210</v>
      </c>
      <c r="D20" s="14" t="s">
        <v>15</v>
      </c>
      <c r="E20" s="374">
        <v>1268</v>
      </c>
    </row>
    <row r="21" spans="1:5" ht="15" customHeight="1">
      <c r="A21" s="623"/>
      <c r="B21" s="615"/>
      <c r="C21" s="62" t="s">
        <v>279</v>
      </c>
      <c r="D21" s="14" t="s">
        <v>280</v>
      </c>
      <c r="E21" s="374">
        <v>403270</v>
      </c>
    </row>
    <row r="22" spans="1:5" ht="35.25" customHeight="1">
      <c r="A22" s="623"/>
      <c r="B22" s="615"/>
      <c r="C22" s="62" t="s">
        <v>207</v>
      </c>
      <c r="D22" s="14" t="s">
        <v>12</v>
      </c>
      <c r="E22" s="374">
        <v>50000</v>
      </c>
    </row>
    <row r="23" spans="1:5" ht="24.75" customHeight="1">
      <c r="A23" s="623"/>
      <c r="B23" s="615"/>
      <c r="C23" s="62" t="s">
        <v>274</v>
      </c>
      <c r="D23" s="14" t="s">
        <v>275</v>
      </c>
      <c r="E23" s="374">
        <v>183250</v>
      </c>
    </row>
    <row r="24" spans="1:5" ht="13.5" customHeight="1">
      <c r="A24" s="41">
        <v>710</v>
      </c>
      <c r="B24" s="62"/>
      <c r="C24" s="62"/>
      <c r="D24" s="15" t="s">
        <v>16</v>
      </c>
      <c r="E24" s="375">
        <f>SUM(E25+E28+E30)</f>
        <v>237000</v>
      </c>
    </row>
    <row r="25" spans="1:5" ht="16.5" customHeight="1">
      <c r="A25" s="42"/>
      <c r="B25" s="615">
        <v>71013</v>
      </c>
      <c r="C25" s="62"/>
      <c r="D25" s="13" t="s">
        <v>188</v>
      </c>
      <c r="E25" s="376">
        <f>SUM(E26)</f>
        <v>30000</v>
      </c>
    </row>
    <row r="26" spans="1:5" ht="36.75" customHeight="1">
      <c r="A26" s="42"/>
      <c r="B26" s="615"/>
      <c r="C26" s="598" t="s">
        <v>207</v>
      </c>
      <c r="D26" s="599" t="s">
        <v>12</v>
      </c>
      <c r="E26" s="374">
        <v>30000</v>
      </c>
    </row>
    <row r="27" spans="1:5" ht="10.5" customHeight="1" hidden="1">
      <c r="A27" s="42"/>
      <c r="B27" s="615"/>
      <c r="C27" s="598"/>
      <c r="D27" s="599"/>
      <c r="E27" s="374"/>
    </row>
    <row r="28" spans="1:5" ht="15" customHeight="1">
      <c r="A28" s="42"/>
      <c r="B28" s="38">
        <v>71014</v>
      </c>
      <c r="C28" s="62"/>
      <c r="D28" s="13" t="s">
        <v>18</v>
      </c>
      <c r="E28" s="376">
        <f>SUM(E29)</f>
        <v>40000</v>
      </c>
    </row>
    <row r="29" spans="1:5" ht="37.5" customHeight="1">
      <c r="A29" s="42"/>
      <c r="B29" s="38"/>
      <c r="C29" s="62" t="s">
        <v>207</v>
      </c>
      <c r="D29" s="14" t="s">
        <v>12</v>
      </c>
      <c r="E29" s="374">
        <v>40000</v>
      </c>
    </row>
    <row r="30" spans="1:5" ht="15" customHeight="1">
      <c r="A30" s="42"/>
      <c r="B30" s="43">
        <v>71015</v>
      </c>
      <c r="C30" s="62"/>
      <c r="D30" s="13" t="s">
        <v>19</v>
      </c>
      <c r="E30" s="376">
        <f>SUM(E31:E32)</f>
        <v>167000</v>
      </c>
    </row>
    <row r="31" spans="1:5" ht="33.75" customHeight="1">
      <c r="A31" s="42"/>
      <c r="B31" s="69"/>
      <c r="C31" s="62" t="s">
        <v>207</v>
      </c>
      <c r="D31" s="14" t="s">
        <v>12</v>
      </c>
      <c r="E31" s="374">
        <v>160000</v>
      </c>
    </row>
    <row r="32" spans="1:5" ht="36.75" customHeight="1">
      <c r="A32" s="65"/>
      <c r="B32" s="45"/>
      <c r="C32" s="62" t="s">
        <v>253</v>
      </c>
      <c r="D32" s="14" t="s">
        <v>326</v>
      </c>
      <c r="E32" s="374">
        <v>7000</v>
      </c>
    </row>
    <row r="33" spans="1:5" ht="15" customHeight="1">
      <c r="A33" s="41">
        <v>750</v>
      </c>
      <c r="B33" s="38"/>
      <c r="C33" s="62"/>
      <c r="D33" s="15" t="s">
        <v>20</v>
      </c>
      <c r="E33" s="375">
        <f>SUM(E34+E36+E43+E45)</f>
        <v>4552299</v>
      </c>
    </row>
    <row r="34" spans="1:5" ht="15" customHeight="1">
      <c r="A34" s="42"/>
      <c r="B34" s="43">
        <v>75011</v>
      </c>
      <c r="C34" s="62"/>
      <c r="D34" s="13" t="s">
        <v>21</v>
      </c>
      <c r="E34" s="376">
        <f>SUM(E35:E35)</f>
        <v>151968</v>
      </c>
    </row>
    <row r="35" spans="1:5" ht="36" customHeight="1">
      <c r="A35" s="42"/>
      <c r="B35" s="137"/>
      <c r="C35" s="62" t="s">
        <v>207</v>
      </c>
      <c r="D35" s="60" t="s">
        <v>12</v>
      </c>
      <c r="E35" s="374">
        <v>151968</v>
      </c>
    </row>
    <row r="36" spans="1:5" ht="15" customHeight="1">
      <c r="A36" s="42"/>
      <c r="B36" s="43">
        <v>75020</v>
      </c>
      <c r="C36" s="70"/>
      <c r="D36" s="29" t="s">
        <v>33</v>
      </c>
      <c r="E36" s="376">
        <f>SUM(E37:E42)</f>
        <v>3816951</v>
      </c>
    </row>
    <row r="37" spans="1:5" ht="15" customHeight="1">
      <c r="A37" s="42"/>
      <c r="B37" s="69"/>
      <c r="C37" s="62" t="s">
        <v>212</v>
      </c>
      <c r="D37" s="14" t="s">
        <v>101</v>
      </c>
      <c r="E37" s="374">
        <v>1485000</v>
      </c>
    </row>
    <row r="38" spans="1:5" ht="15" customHeight="1">
      <c r="A38" s="42"/>
      <c r="B38" s="69"/>
      <c r="C38" s="62" t="s">
        <v>213</v>
      </c>
      <c r="D38" s="14" t="s">
        <v>133</v>
      </c>
      <c r="E38" s="374">
        <v>20000</v>
      </c>
    </row>
    <row r="39" spans="1:5" ht="15" customHeight="1">
      <c r="A39" s="65"/>
      <c r="B39" s="45"/>
      <c r="C39" s="62" t="s">
        <v>211</v>
      </c>
      <c r="D39" s="14" t="s">
        <v>26</v>
      </c>
      <c r="E39" s="374">
        <v>15000</v>
      </c>
    </row>
    <row r="40" spans="1:5" ht="15" customHeight="1">
      <c r="A40" s="41"/>
      <c r="B40" s="43"/>
      <c r="C40" s="62" t="s">
        <v>223</v>
      </c>
      <c r="D40" s="14" t="s">
        <v>113</v>
      </c>
      <c r="E40" s="374">
        <v>951</v>
      </c>
    </row>
    <row r="41" spans="1:5" ht="15" customHeight="1">
      <c r="A41" s="42"/>
      <c r="B41" s="69"/>
      <c r="C41" s="62" t="s">
        <v>215</v>
      </c>
      <c r="D41" s="14" t="s">
        <v>107</v>
      </c>
      <c r="E41" s="374">
        <v>1000</v>
      </c>
    </row>
    <row r="42" spans="1:5" ht="33.75" customHeight="1">
      <c r="A42" s="42"/>
      <c r="B42" s="45"/>
      <c r="C42" s="62" t="s">
        <v>357</v>
      </c>
      <c r="D42" s="14" t="s">
        <v>436</v>
      </c>
      <c r="E42" s="374">
        <v>2295000</v>
      </c>
    </row>
    <row r="43" spans="1:5" ht="15" customHeight="1">
      <c r="A43" s="42"/>
      <c r="B43" s="43">
        <v>75045</v>
      </c>
      <c r="C43" s="62"/>
      <c r="D43" s="13" t="s">
        <v>22</v>
      </c>
      <c r="E43" s="376">
        <f>SUM(E44)</f>
        <v>29100</v>
      </c>
    </row>
    <row r="44" spans="1:5" ht="36" customHeight="1">
      <c r="A44" s="42"/>
      <c r="B44" s="69"/>
      <c r="C44" s="62" t="s">
        <v>207</v>
      </c>
      <c r="D44" s="14" t="s">
        <v>12</v>
      </c>
      <c r="E44" s="374">
        <v>29100</v>
      </c>
    </row>
    <row r="45" spans="1:5" ht="17.25" customHeight="1">
      <c r="A45" s="42"/>
      <c r="B45" s="43" t="s">
        <v>295</v>
      </c>
      <c r="C45" s="62"/>
      <c r="D45" s="13" t="s">
        <v>296</v>
      </c>
      <c r="E45" s="378">
        <f>SUM(E46:E47)</f>
        <v>554280</v>
      </c>
    </row>
    <row r="46" spans="1:5" ht="34.5" customHeight="1">
      <c r="A46" s="42"/>
      <c r="B46" s="69"/>
      <c r="C46" s="74" t="s">
        <v>353</v>
      </c>
      <c r="D46" s="28" t="s">
        <v>355</v>
      </c>
      <c r="E46" s="374">
        <v>415710</v>
      </c>
    </row>
    <row r="47" spans="1:5" ht="35.25" customHeight="1">
      <c r="A47" s="42"/>
      <c r="B47" s="69"/>
      <c r="C47" s="74" t="s">
        <v>354</v>
      </c>
      <c r="D47" s="28" t="s">
        <v>437</v>
      </c>
      <c r="E47" s="374">
        <v>138570</v>
      </c>
    </row>
    <row r="48" spans="1:5" ht="17.25" customHeight="1">
      <c r="A48" s="41">
        <v>754</v>
      </c>
      <c r="B48" s="62"/>
      <c r="C48" s="62"/>
      <c r="D48" s="15" t="s">
        <v>23</v>
      </c>
      <c r="E48" s="375">
        <f>SUM(E49+E51)</f>
        <v>2152638</v>
      </c>
    </row>
    <row r="49" spans="1:5" ht="15.75" customHeight="1">
      <c r="A49" s="42"/>
      <c r="B49" s="43">
        <v>75411</v>
      </c>
      <c r="C49" s="62"/>
      <c r="D49" s="13" t="s">
        <v>189</v>
      </c>
      <c r="E49" s="376">
        <f>SUM(E50:E50)</f>
        <v>2152238</v>
      </c>
    </row>
    <row r="50" spans="1:5" ht="35.25" customHeight="1">
      <c r="A50" s="42"/>
      <c r="B50" s="69"/>
      <c r="C50" s="62" t="s">
        <v>207</v>
      </c>
      <c r="D50" s="14" t="s">
        <v>12</v>
      </c>
      <c r="E50" s="374">
        <v>2152238</v>
      </c>
    </row>
    <row r="51" spans="1:5" ht="14.25" customHeight="1">
      <c r="A51" s="42"/>
      <c r="B51" s="43">
        <v>75414</v>
      </c>
      <c r="C51" s="62"/>
      <c r="D51" s="13" t="s">
        <v>124</v>
      </c>
      <c r="E51" s="376">
        <f>SUM(E52)</f>
        <v>400</v>
      </c>
    </row>
    <row r="52" spans="1:5" ht="37.5" customHeight="1">
      <c r="A52" s="42"/>
      <c r="B52" s="45"/>
      <c r="C52" s="62" t="s">
        <v>207</v>
      </c>
      <c r="D52" s="14" t="s">
        <v>12</v>
      </c>
      <c r="E52" s="374">
        <v>400</v>
      </c>
    </row>
    <row r="53" spans="1:5" ht="36" customHeight="1">
      <c r="A53" s="622">
        <v>756</v>
      </c>
      <c r="B53" s="62"/>
      <c r="C53" s="62"/>
      <c r="D53" s="15" t="s">
        <v>185</v>
      </c>
      <c r="E53" s="375">
        <f>SUM(E56+E55)</f>
        <v>6419629</v>
      </c>
    </row>
    <row r="54" spans="1:5" ht="24.75" customHeight="1">
      <c r="A54" s="623"/>
      <c r="B54" s="43" t="s">
        <v>439</v>
      </c>
      <c r="C54" s="62"/>
      <c r="D54" s="13" t="s">
        <v>440</v>
      </c>
      <c r="E54" s="376">
        <f>SUM(E55:E55)</f>
        <v>55000</v>
      </c>
    </row>
    <row r="55" spans="1:5" ht="24.75" customHeight="1">
      <c r="A55" s="623"/>
      <c r="B55" s="137"/>
      <c r="C55" s="62" t="s">
        <v>441</v>
      </c>
      <c r="D55" s="14" t="s">
        <v>442</v>
      </c>
      <c r="E55" s="377">
        <v>55000</v>
      </c>
    </row>
    <row r="56" spans="1:5" ht="20.25" customHeight="1">
      <c r="A56" s="623"/>
      <c r="B56" s="625">
        <v>75622</v>
      </c>
      <c r="C56" s="62"/>
      <c r="D56" s="13" t="s">
        <v>103</v>
      </c>
      <c r="E56" s="376">
        <f>SUM(E57:E58)</f>
        <v>6364629</v>
      </c>
    </row>
    <row r="57" spans="1:5" ht="15" customHeight="1">
      <c r="A57" s="623"/>
      <c r="B57" s="626"/>
      <c r="C57" s="62" t="s">
        <v>217</v>
      </c>
      <c r="D57" s="14" t="s">
        <v>104</v>
      </c>
      <c r="E57" s="374">
        <v>6184629</v>
      </c>
    </row>
    <row r="58" spans="1:5" ht="15" customHeight="1">
      <c r="A58" s="65"/>
      <c r="B58" s="45"/>
      <c r="C58" s="62" t="s">
        <v>218</v>
      </c>
      <c r="D58" s="14" t="s">
        <v>219</v>
      </c>
      <c r="E58" s="374">
        <v>180000</v>
      </c>
    </row>
    <row r="59" spans="1:5" ht="16.5" customHeight="1">
      <c r="A59" s="622">
        <v>758</v>
      </c>
      <c r="B59" s="62"/>
      <c r="C59" s="62"/>
      <c r="D59" s="15" t="s">
        <v>77</v>
      </c>
      <c r="E59" s="375">
        <f>SUM(E60+E62+E64+E66)</f>
        <v>22296749</v>
      </c>
    </row>
    <row r="60" spans="1:5" ht="17.25" customHeight="1">
      <c r="A60" s="623"/>
      <c r="B60" s="615">
        <v>75801</v>
      </c>
      <c r="C60" s="62"/>
      <c r="D60" s="13" t="s">
        <v>105</v>
      </c>
      <c r="E60" s="376">
        <f>SUM(E61)</f>
        <v>18412294</v>
      </c>
    </row>
    <row r="61" spans="1:5" ht="15" customHeight="1">
      <c r="A61" s="623"/>
      <c r="B61" s="615"/>
      <c r="C61" s="62" t="s">
        <v>220</v>
      </c>
      <c r="D61" s="14" t="s">
        <v>106</v>
      </c>
      <c r="E61" s="374">
        <v>18412294</v>
      </c>
    </row>
    <row r="62" spans="1:5" ht="17.25" customHeight="1">
      <c r="A62" s="623"/>
      <c r="B62" s="615">
        <v>75803</v>
      </c>
      <c r="C62" s="62"/>
      <c r="D62" s="13" t="s">
        <v>190</v>
      </c>
      <c r="E62" s="376">
        <f>SUM(E63)</f>
        <v>3464203</v>
      </c>
    </row>
    <row r="63" spans="1:5" ht="15" customHeight="1">
      <c r="A63" s="623"/>
      <c r="B63" s="615"/>
      <c r="C63" s="62" t="s">
        <v>220</v>
      </c>
      <c r="D63" s="14" t="s">
        <v>106</v>
      </c>
      <c r="E63" s="374">
        <v>3464203</v>
      </c>
    </row>
    <row r="64" spans="1:5" ht="15" customHeight="1">
      <c r="A64" s="623"/>
      <c r="B64" s="615">
        <v>75814</v>
      </c>
      <c r="C64" s="62"/>
      <c r="D64" s="13" t="s">
        <v>78</v>
      </c>
      <c r="E64" s="376">
        <f>SUM(E65)</f>
        <v>5000</v>
      </c>
    </row>
    <row r="65" spans="1:5" ht="12" customHeight="1">
      <c r="A65" s="623"/>
      <c r="B65" s="615"/>
      <c r="C65" s="62" t="s">
        <v>215</v>
      </c>
      <c r="D65" s="14" t="s">
        <v>107</v>
      </c>
      <c r="E65" s="374">
        <v>5000</v>
      </c>
    </row>
    <row r="66" spans="1:5" ht="15" customHeight="1">
      <c r="A66" s="42"/>
      <c r="B66" s="43" t="s">
        <v>244</v>
      </c>
      <c r="C66" s="62"/>
      <c r="D66" s="13" t="s">
        <v>245</v>
      </c>
      <c r="E66" s="376">
        <f>SUM(E67)</f>
        <v>415252</v>
      </c>
    </row>
    <row r="67" spans="1:5" ht="12.75" customHeight="1">
      <c r="A67" s="42"/>
      <c r="B67" s="45"/>
      <c r="C67" s="62" t="s">
        <v>220</v>
      </c>
      <c r="D67" s="14" t="s">
        <v>106</v>
      </c>
      <c r="E67" s="374">
        <v>415252</v>
      </c>
    </row>
    <row r="68" spans="1:5" ht="17.25" customHeight="1">
      <c r="A68" s="41">
        <v>801</v>
      </c>
      <c r="B68" s="62"/>
      <c r="C68" s="62"/>
      <c r="D68" s="15" t="s">
        <v>79</v>
      </c>
      <c r="E68" s="375">
        <f>SUM(E71+E75+E79+E69)</f>
        <v>1077429</v>
      </c>
    </row>
    <row r="69" spans="1:5" ht="15" customHeight="1">
      <c r="A69" s="42"/>
      <c r="B69" s="74" t="s">
        <v>221</v>
      </c>
      <c r="C69" s="62"/>
      <c r="D69" s="13" t="s">
        <v>80</v>
      </c>
      <c r="E69" s="376">
        <f>SUM(E70:E70)</f>
        <v>100</v>
      </c>
    </row>
    <row r="70" spans="1:5" ht="12.75" customHeight="1">
      <c r="A70" s="42"/>
      <c r="B70" s="137"/>
      <c r="C70" s="62" t="s">
        <v>215</v>
      </c>
      <c r="D70" s="14" t="s">
        <v>107</v>
      </c>
      <c r="E70" s="374">
        <v>100</v>
      </c>
    </row>
    <row r="71" spans="1:5" ht="15" customHeight="1">
      <c r="A71" s="42"/>
      <c r="B71" s="43">
        <v>80120</v>
      </c>
      <c r="C71" s="38"/>
      <c r="D71" s="13" t="s">
        <v>83</v>
      </c>
      <c r="E71" s="376">
        <f>SUM(E72:E74)</f>
        <v>6830</v>
      </c>
    </row>
    <row r="72" spans="1:5" ht="17.25" customHeight="1">
      <c r="A72" s="42"/>
      <c r="B72" s="69"/>
      <c r="C72" s="62" t="s">
        <v>214</v>
      </c>
      <c r="D72" s="14" t="s">
        <v>112</v>
      </c>
      <c r="E72" s="374">
        <v>6030</v>
      </c>
    </row>
    <row r="73" spans="1:5" ht="15" customHeight="1">
      <c r="A73" s="42"/>
      <c r="B73" s="69"/>
      <c r="C73" s="62" t="s">
        <v>215</v>
      </c>
      <c r="D73" s="14" t="s">
        <v>107</v>
      </c>
      <c r="E73" s="374">
        <v>300</v>
      </c>
    </row>
    <row r="74" spans="1:5" ht="15" customHeight="1">
      <c r="A74" s="42"/>
      <c r="B74" s="69"/>
      <c r="C74" s="62" t="s">
        <v>216</v>
      </c>
      <c r="D74" s="14" t="s">
        <v>102</v>
      </c>
      <c r="E74" s="374">
        <v>500</v>
      </c>
    </row>
    <row r="75" spans="1:5" ht="15" customHeight="1">
      <c r="A75" s="42"/>
      <c r="B75" s="43">
        <v>80130</v>
      </c>
      <c r="C75" s="62"/>
      <c r="D75" s="13" t="s">
        <v>111</v>
      </c>
      <c r="E75" s="376">
        <f>SUM(E76:E78)</f>
        <v>19580</v>
      </c>
    </row>
    <row r="76" spans="1:5" ht="13.5" customHeight="1">
      <c r="A76" s="65"/>
      <c r="B76" s="45"/>
      <c r="C76" s="62" t="s">
        <v>214</v>
      </c>
      <c r="D76" s="14" t="s">
        <v>112</v>
      </c>
      <c r="E76" s="374">
        <v>17880</v>
      </c>
    </row>
    <row r="77" spans="1:5" ht="15" customHeight="1">
      <c r="A77" s="41"/>
      <c r="B77" s="43"/>
      <c r="C77" s="62" t="s">
        <v>215</v>
      </c>
      <c r="D77" s="14" t="s">
        <v>110</v>
      </c>
      <c r="E77" s="374">
        <v>1200</v>
      </c>
    </row>
    <row r="78" spans="1:5" ht="13.5" customHeight="1">
      <c r="A78" s="42"/>
      <c r="B78" s="69"/>
      <c r="C78" s="62" t="s">
        <v>216</v>
      </c>
      <c r="D78" s="14" t="s">
        <v>121</v>
      </c>
      <c r="E78" s="374">
        <v>500</v>
      </c>
    </row>
    <row r="79" spans="1:5" ht="25.5" customHeight="1">
      <c r="A79" s="42"/>
      <c r="B79" s="43">
        <v>80140</v>
      </c>
      <c r="C79" s="62"/>
      <c r="D79" s="13" t="s">
        <v>128</v>
      </c>
      <c r="E79" s="376">
        <f>SUM(E80:E86)</f>
        <v>1050919</v>
      </c>
    </row>
    <row r="80" spans="1:5" ht="15.75" customHeight="1">
      <c r="A80" s="42"/>
      <c r="B80" s="69"/>
      <c r="C80" s="62" t="s">
        <v>214</v>
      </c>
      <c r="D80" s="14" t="s">
        <v>112</v>
      </c>
      <c r="E80" s="374">
        <v>18000</v>
      </c>
    </row>
    <row r="81" spans="1:5" ht="15" customHeight="1">
      <c r="A81" s="42"/>
      <c r="B81" s="69"/>
      <c r="C81" s="62" t="s">
        <v>223</v>
      </c>
      <c r="D81" s="14" t="s">
        <v>113</v>
      </c>
      <c r="E81" s="374">
        <v>98000</v>
      </c>
    </row>
    <row r="82" spans="1:5" ht="15" customHeight="1">
      <c r="A82" s="42"/>
      <c r="B82" s="69"/>
      <c r="C82" s="62" t="s">
        <v>215</v>
      </c>
      <c r="D82" s="14" t="s">
        <v>110</v>
      </c>
      <c r="E82" s="374">
        <v>300</v>
      </c>
    </row>
    <row r="83" spans="1:5" ht="15.75" customHeight="1">
      <c r="A83" s="42"/>
      <c r="B83" s="69"/>
      <c r="C83" s="62" t="s">
        <v>216</v>
      </c>
      <c r="D83" s="14" t="s">
        <v>102</v>
      </c>
      <c r="E83" s="374">
        <v>500</v>
      </c>
    </row>
    <row r="84" spans="1:5" ht="16.5" customHeight="1" hidden="1">
      <c r="A84" s="65"/>
      <c r="B84" s="137"/>
      <c r="C84" s="62"/>
      <c r="D84" s="14"/>
      <c r="E84" s="374"/>
    </row>
    <row r="85" spans="1:5" ht="35.25" customHeight="1">
      <c r="A85" s="42"/>
      <c r="B85" s="137"/>
      <c r="C85" s="74" t="s">
        <v>353</v>
      </c>
      <c r="D85" s="28" t="s">
        <v>355</v>
      </c>
      <c r="E85" s="374">
        <v>700589</v>
      </c>
    </row>
    <row r="86" spans="1:5" ht="36" customHeight="1">
      <c r="A86" s="42"/>
      <c r="B86" s="70"/>
      <c r="C86" s="74" t="s">
        <v>354</v>
      </c>
      <c r="D86" s="28" t="s">
        <v>437</v>
      </c>
      <c r="E86" s="374">
        <v>233530</v>
      </c>
    </row>
    <row r="87" spans="1:5" ht="16.5" customHeight="1">
      <c r="A87" s="41" t="s">
        <v>356</v>
      </c>
      <c r="B87" s="62"/>
      <c r="C87" s="62"/>
      <c r="D87" s="15" t="s">
        <v>346</v>
      </c>
      <c r="E87" s="379">
        <f>SUM(E88)</f>
        <v>525642</v>
      </c>
    </row>
    <row r="88" spans="1:5" ht="16.5" customHeight="1">
      <c r="A88" s="42"/>
      <c r="B88" s="43" t="s">
        <v>347</v>
      </c>
      <c r="C88" s="38"/>
      <c r="D88" s="13" t="s">
        <v>349</v>
      </c>
      <c r="E88" s="380">
        <f>SUM(E89:E90)</f>
        <v>525642</v>
      </c>
    </row>
    <row r="89" spans="1:5" ht="33.75" customHeight="1">
      <c r="A89" s="42"/>
      <c r="B89" s="137"/>
      <c r="C89" s="74" t="s">
        <v>353</v>
      </c>
      <c r="D89" s="28" t="s">
        <v>355</v>
      </c>
      <c r="E89" s="374">
        <v>514231</v>
      </c>
    </row>
    <row r="90" spans="1:5" ht="36.75" customHeight="1">
      <c r="A90" s="65"/>
      <c r="B90" s="70"/>
      <c r="C90" s="74" t="s">
        <v>354</v>
      </c>
      <c r="D90" s="28" t="s">
        <v>437</v>
      </c>
      <c r="E90" s="374">
        <v>11411</v>
      </c>
    </row>
    <row r="91" spans="1:5" ht="15.75" customHeight="1">
      <c r="A91" s="41">
        <v>851</v>
      </c>
      <c r="B91" s="62"/>
      <c r="C91" s="62"/>
      <c r="D91" s="15" t="s">
        <v>25</v>
      </c>
      <c r="E91" s="375">
        <f>SUM(E92)</f>
        <v>1503000</v>
      </c>
    </row>
    <row r="92" spans="1:5" ht="25.5" customHeight="1">
      <c r="A92" s="42"/>
      <c r="B92" s="43">
        <v>85156</v>
      </c>
      <c r="C92" s="62"/>
      <c r="D92" s="13" t="s">
        <v>88</v>
      </c>
      <c r="E92" s="376">
        <f>SUM(E93)</f>
        <v>1503000</v>
      </c>
    </row>
    <row r="93" spans="1:5" ht="36" customHeight="1">
      <c r="A93" s="65"/>
      <c r="B93" s="45"/>
      <c r="C93" s="62" t="s">
        <v>207</v>
      </c>
      <c r="D93" s="14" t="s">
        <v>12</v>
      </c>
      <c r="E93" s="374">
        <v>1503000</v>
      </c>
    </row>
    <row r="94" spans="1:5" ht="14.25" customHeight="1">
      <c r="A94" s="66" t="s">
        <v>191</v>
      </c>
      <c r="B94" s="62"/>
      <c r="C94" s="62"/>
      <c r="D94" s="15" t="s">
        <v>192</v>
      </c>
      <c r="E94" s="375">
        <f>SUM(E95+E99+E108+E106)</f>
        <v>7805454</v>
      </c>
    </row>
    <row r="95" spans="1:5" ht="15.75" customHeight="1">
      <c r="A95" s="67"/>
      <c r="B95" s="625" t="s">
        <v>193</v>
      </c>
      <c r="C95" s="62"/>
      <c r="D95" s="13" t="s">
        <v>89</v>
      </c>
      <c r="E95" s="376">
        <f>SUM(E96:E98)</f>
        <v>683856</v>
      </c>
    </row>
    <row r="96" spans="1:5" ht="15.75" customHeight="1">
      <c r="A96" s="67"/>
      <c r="B96" s="626"/>
      <c r="C96" s="62" t="s">
        <v>214</v>
      </c>
      <c r="D96" s="14" t="s">
        <v>112</v>
      </c>
      <c r="E96" s="374">
        <v>7000</v>
      </c>
    </row>
    <row r="97" spans="1:5" ht="15" customHeight="1">
      <c r="A97" s="67"/>
      <c r="B97" s="626"/>
      <c r="C97" s="62" t="s">
        <v>215</v>
      </c>
      <c r="D97" s="14" t="s">
        <v>107</v>
      </c>
      <c r="E97" s="374">
        <v>100</v>
      </c>
    </row>
    <row r="98" spans="1:5" ht="24" customHeight="1">
      <c r="A98" s="67"/>
      <c r="B98" s="626"/>
      <c r="C98" s="62" t="s">
        <v>281</v>
      </c>
      <c r="D98" s="14" t="s">
        <v>282</v>
      </c>
      <c r="E98" s="374">
        <v>676756</v>
      </c>
    </row>
    <row r="99" spans="1:5" ht="15" customHeight="1">
      <c r="A99" s="67"/>
      <c r="B99" s="43" t="s">
        <v>194</v>
      </c>
      <c r="C99" s="62"/>
      <c r="D99" s="13" t="s">
        <v>91</v>
      </c>
      <c r="E99" s="376">
        <f>SUM(E100:E105)</f>
        <v>7104980</v>
      </c>
    </row>
    <row r="100" spans="1:5" ht="15" customHeight="1">
      <c r="A100" s="67"/>
      <c r="B100" s="69"/>
      <c r="C100" s="62" t="s">
        <v>214</v>
      </c>
      <c r="D100" s="14" t="s">
        <v>112</v>
      </c>
      <c r="E100" s="374">
        <v>10100</v>
      </c>
    </row>
    <row r="101" spans="1:5" ht="15" customHeight="1">
      <c r="A101" s="67"/>
      <c r="B101" s="69"/>
      <c r="C101" s="62" t="s">
        <v>223</v>
      </c>
      <c r="D101" s="14" t="s">
        <v>113</v>
      </c>
      <c r="E101" s="374">
        <v>1502560</v>
      </c>
    </row>
    <row r="102" spans="1:5" ht="15" customHeight="1">
      <c r="A102" s="67"/>
      <c r="B102" s="69"/>
      <c r="C102" s="62" t="s">
        <v>215</v>
      </c>
      <c r="D102" s="14" t="s">
        <v>107</v>
      </c>
      <c r="E102" s="374">
        <v>300</v>
      </c>
    </row>
    <row r="103" spans="1:5" ht="15" customHeight="1">
      <c r="A103" s="67"/>
      <c r="B103" s="69"/>
      <c r="C103" s="62" t="s">
        <v>216</v>
      </c>
      <c r="D103" s="14" t="s">
        <v>121</v>
      </c>
      <c r="E103" s="374">
        <v>500</v>
      </c>
    </row>
    <row r="104" spans="1:5" ht="15" customHeight="1" hidden="1">
      <c r="A104" s="67"/>
      <c r="B104" s="69"/>
      <c r="C104" s="62"/>
      <c r="D104" s="14"/>
      <c r="E104" s="374"/>
    </row>
    <row r="105" spans="1:5" ht="25.5" customHeight="1">
      <c r="A105" s="67"/>
      <c r="B105" s="45"/>
      <c r="C105" s="62" t="s">
        <v>222</v>
      </c>
      <c r="D105" s="14" t="s">
        <v>100</v>
      </c>
      <c r="E105" s="374">
        <v>5591520</v>
      </c>
    </row>
    <row r="106" spans="1:5" ht="15" customHeight="1">
      <c r="A106" s="67"/>
      <c r="B106" s="43" t="s">
        <v>195</v>
      </c>
      <c r="C106" s="62"/>
      <c r="D106" s="58" t="s">
        <v>92</v>
      </c>
      <c r="E106" s="380">
        <f>SUM(E107)</f>
        <v>16468</v>
      </c>
    </row>
    <row r="107" spans="1:5" ht="26.25" customHeight="1">
      <c r="A107" s="67"/>
      <c r="B107" s="45"/>
      <c r="C107" s="62" t="s">
        <v>281</v>
      </c>
      <c r="D107" s="14" t="s">
        <v>282</v>
      </c>
      <c r="E107" s="374">
        <v>16468</v>
      </c>
    </row>
    <row r="108" spans="1:5" ht="15.75" customHeight="1">
      <c r="A108" s="67"/>
      <c r="B108" s="43" t="s">
        <v>196</v>
      </c>
      <c r="C108" s="62"/>
      <c r="D108" s="13" t="s">
        <v>27</v>
      </c>
      <c r="E108" s="376">
        <f>SUM(E109:E109)</f>
        <v>150</v>
      </c>
    </row>
    <row r="109" spans="1:5" ht="16.5" customHeight="1">
      <c r="A109" s="67"/>
      <c r="B109" s="69"/>
      <c r="C109" s="62" t="s">
        <v>215</v>
      </c>
      <c r="D109" s="14" t="s">
        <v>107</v>
      </c>
      <c r="E109" s="374">
        <v>150</v>
      </c>
    </row>
    <row r="110" spans="1:5" ht="15.75" customHeight="1">
      <c r="A110" s="66" t="s">
        <v>197</v>
      </c>
      <c r="B110" s="38"/>
      <c r="C110" s="62"/>
      <c r="D110" s="15" t="s">
        <v>198</v>
      </c>
      <c r="E110" s="375">
        <f>SUM(E111+E114+E116)</f>
        <v>396592</v>
      </c>
    </row>
    <row r="111" spans="1:5" ht="17.25" customHeight="1">
      <c r="A111" s="67"/>
      <c r="B111" s="43">
        <v>85321</v>
      </c>
      <c r="C111" s="62"/>
      <c r="D111" s="13" t="s">
        <v>199</v>
      </c>
      <c r="E111" s="376">
        <f>SUM(E112)</f>
        <v>68000</v>
      </c>
    </row>
    <row r="112" spans="1:5" ht="36" customHeight="1">
      <c r="A112" s="67"/>
      <c r="B112" s="45"/>
      <c r="C112" s="598" t="s">
        <v>207</v>
      </c>
      <c r="D112" s="599" t="s">
        <v>12</v>
      </c>
      <c r="E112" s="374">
        <v>68000</v>
      </c>
    </row>
    <row r="113" spans="1:5" ht="0.75" customHeight="1" hidden="1">
      <c r="A113" s="67"/>
      <c r="B113" s="38"/>
      <c r="C113" s="598"/>
      <c r="D113" s="599"/>
      <c r="E113" s="374"/>
    </row>
    <row r="114" spans="1:5" ht="15.75" customHeight="1">
      <c r="A114" s="67"/>
      <c r="B114" s="43">
        <v>85324</v>
      </c>
      <c r="C114" s="62"/>
      <c r="D114" s="13" t="s">
        <v>200</v>
      </c>
      <c r="E114" s="376">
        <f>SUM(E115)</f>
        <v>15000</v>
      </c>
    </row>
    <row r="115" spans="1:5" ht="14.25" customHeight="1">
      <c r="A115" s="68"/>
      <c r="B115" s="45"/>
      <c r="C115" s="62" t="s">
        <v>216</v>
      </c>
      <c r="D115" s="14" t="s">
        <v>102</v>
      </c>
      <c r="E115" s="374">
        <v>15000</v>
      </c>
    </row>
    <row r="116" spans="1:5" ht="16.5" customHeight="1">
      <c r="A116" s="66"/>
      <c r="B116" s="43">
        <v>85333</v>
      </c>
      <c r="C116" s="62"/>
      <c r="D116" s="13" t="s">
        <v>29</v>
      </c>
      <c r="E116" s="376">
        <f>SUM(E117:E119)</f>
        <v>313592</v>
      </c>
    </row>
    <row r="117" spans="1:5" ht="15" customHeight="1">
      <c r="A117" s="67"/>
      <c r="B117" s="69"/>
      <c r="C117" s="62" t="s">
        <v>215</v>
      </c>
      <c r="D117" s="14" t="s">
        <v>107</v>
      </c>
      <c r="E117" s="374">
        <v>700</v>
      </c>
    </row>
    <row r="118" spans="1:5" ht="16.5" customHeight="1">
      <c r="A118" s="67"/>
      <c r="B118" s="69"/>
      <c r="C118" s="62" t="s">
        <v>443</v>
      </c>
      <c r="D118" s="14" t="s">
        <v>444</v>
      </c>
      <c r="E118" s="374">
        <v>268814</v>
      </c>
    </row>
    <row r="119" spans="1:5" ht="36.75" customHeight="1">
      <c r="A119" s="68"/>
      <c r="B119" s="45"/>
      <c r="C119" s="62" t="s">
        <v>353</v>
      </c>
      <c r="D119" s="14" t="s">
        <v>355</v>
      </c>
      <c r="E119" s="374">
        <v>44078</v>
      </c>
    </row>
    <row r="120" spans="1:5" ht="15" customHeight="1">
      <c r="A120" s="41">
        <v>854</v>
      </c>
      <c r="B120" s="62"/>
      <c r="C120" s="62"/>
      <c r="D120" s="15" t="s">
        <v>93</v>
      </c>
      <c r="E120" s="375">
        <f>SUM(E121+E129+E127+E133)</f>
        <v>1073733</v>
      </c>
    </row>
    <row r="121" spans="1:5" ht="15" customHeight="1">
      <c r="A121" s="42"/>
      <c r="B121" s="43">
        <v>85403</v>
      </c>
      <c r="C121" s="71"/>
      <c r="D121" s="13" t="s">
        <v>108</v>
      </c>
      <c r="E121" s="376">
        <f>SUM(E122:E126)</f>
        <v>68343</v>
      </c>
    </row>
    <row r="122" spans="1:5" ht="12.75" customHeight="1">
      <c r="A122" s="42"/>
      <c r="B122" s="69"/>
      <c r="C122" s="62" t="s">
        <v>214</v>
      </c>
      <c r="D122" s="14" t="s">
        <v>112</v>
      </c>
      <c r="E122" s="374">
        <v>3900</v>
      </c>
    </row>
    <row r="123" spans="1:5" ht="13.5" customHeight="1">
      <c r="A123" s="42"/>
      <c r="B123" s="69"/>
      <c r="C123" s="62" t="s">
        <v>215</v>
      </c>
      <c r="D123" s="14" t="s">
        <v>107</v>
      </c>
      <c r="E123" s="374">
        <v>600</v>
      </c>
    </row>
    <row r="124" spans="1:5" ht="24" customHeight="1">
      <c r="A124" s="42"/>
      <c r="B124" s="69"/>
      <c r="C124" s="62" t="s">
        <v>445</v>
      </c>
      <c r="D124" s="14" t="s">
        <v>446</v>
      </c>
      <c r="E124" s="374">
        <v>15000</v>
      </c>
    </row>
    <row r="125" spans="1:5" ht="33.75" customHeight="1">
      <c r="A125" s="42"/>
      <c r="B125" s="69"/>
      <c r="C125" s="74" t="s">
        <v>353</v>
      </c>
      <c r="D125" s="28" t="s">
        <v>355</v>
      </c>
      <c r="E125" s="374">
        <v>43097</v>
      </c>
    </row>
    <row r="126" spans="1:5" ht="35.25" customHeight="1">
      <c r="A126" s="42"/>
      <c r="B126" s="69"/>
      <c r="C126" s="74" t="s">
        <v>354</v>
      </c>
      <c r="D126" s="28" t="s">
        <v>437</v>
      </c>
      <c r="E126" s="374">
        <v>5746</v>
      </c>
    </row>
    <row r="127" spans="1:5" ht="18.75" customHeight="1">
      <c r="A127" s="42"/>
      <c r="B127" s="625">
        <v>85406</v>
      </c>
      <c r="C127" s="62"/>
      <c r="D127" s="13" t="s">
        <v>201</v>
      </c>
      <c r="E127" s="376">
        <f>SUM(E128)</f>
        <v>300</v>
      </c>
    </row>
    <row r="128" spans="1:5" ht="13.5" customHeight="1">
      <c r="A128" s="42"/>
      <c r="B128" s="597"/>
      <c r="C128" s="62" t="s">
        <v>215</v>
      </c>
      <c r="D128" s="14" t="s">
        <v>107</v>
      </c>
      <c r="E128" s="374">
        <v>300</v>
      </c>
    </row>
    <row r="129" spans="1:5" ht="15" customHeight="1">
      <c r="A129" s="42"/>
      <c r="B129" s="118">
        <v>85410</v>
      </c>
      <c r="C129" s="62"/>
      <c r="D129" s="13" t="s">
        <v>98</v>
      </c>
      <c r="E129" s="376">
        <f>SUM(E130+E131+E132)</f>
        <v>15890</v>
      </c>
    </row>
    <row r="130" spans="1:5" ht="14.25" customHeight="1">
      <c r="A130" s="42"/>
      <c r="B130" s="119"/>
      <c r="C130" s="62" t="s">
        <v>214</v>
      </c>
      <c r="D130" s="14" t="s">
        <v>112</v>
      </c>
      <c r="E130" s="374">
        <v>15540</v>
      </c>
    </row>
    <row r="131" spans="1:5" ht="15" customHeight="1">
      <c r="A131" s="42"/>
      <c r="B131" s="119"/>
      <c r="C131" s="62" t="s">
        <v>215</v>
      </c>
      <c r="D131" s="14" t="s">
        <v>107</v>
      </c>
      <c r="E131" s="374">
        <v>150</v>
      </c>
    </row>
    <row r="132" spans="1:5" ht="15" customHeight="1">
      <c r="A132" s="42"/>
      <c r="B132" s="45"/>
      <c r="C132" s="62" t="s">
        <v>216</v>
      </c>
      <c r="D132" s="14" t="s">
        <v>102</v>
      </c>
      <c r="E132" s="374">
        <v>200</v>
      </c>
    </row>
    <row r="133" spans="1:5" ht="15" customHeight="1">
      <c r="A133" s="42"/>
      <c r="B133" s="69" t="s">
        <v>350</v>
      </c>
      <c r="C133" s="74"/>
      <c r="D133" s="24" t="s">
        <v>351</v>
      </c>
      <c r="E133" s="380">
        <f>SUM(E134:E135)</f>
        <v>989200</v>
      </c>
    </row>
    <row r="134" spans="1:5" ht="34.5" customHeight="1">
      <c r="A134" s="42"/>
      <c r="B134" s="69"/>
      <c r="C134" s="74" t="s">
        <v>353</v>
      </c>
      <c r="D134" s="28" t="s">
        <v>355</v>
      </c>
      <c r="E134" s="374">
        <v>876897</v>
      </c>
    </row>
    <row r="135" spans="1:5" ht="34.5" customHeight="1">
      <c r="A135" s="42"/>
      <c r="B135" s="69"/>
      <c r="C135" s="74" t="s">
        <v>354</v>
      </c>
      <c r="D135" s="28" t="s">
        <v>437</v>
      </c>
      <c r="E135" s="374">
        <v>112303</v>
      </c>
    </row>
    <row r="136" spans="1:5" ht="15" customHeight="1">
      <c r="A136" s="64"/>
      <c r="B136" s="54"/>
      <c r="C136" s="62"/>
      <c r="D136" s="15" t="s">
        <v>30</v>
      </c>
      <c r="E136" s="375">
        <f>SUM(E9+E12+E18+E24+E33+E48+E53+E59+E68+E91+E94+E110+E120+E87+E15)</f>
        <v>49059500</v>
      </c>
    </row>
    <row r="137" ht="15" customHeight="1">
      <c r="D137" s="73"/>
    </row>
    <row r="139" ht="15" customHeight="1">
      <c r="D139" s="73"/>
    </row>
  </sheetData>
  <mergeCells count="25">
    <mergeCell ref="D112:D113"/>
    <mergeCell ref="B127:B128"/>
    <mergeCell ref="B95:B98"/>
    <mergeCell ref="A59:A63"/>
    <mergeCell ref="B60:B61"/>
    <mergeCell ref="C112:C113"/>
    <mergeCell ref="A53:A57"/>
    <mergeCell ref="B56:B57"/>
    <mergeCell ref="B62:B63"/>
    <mergeCell ref="A64:A65"/>
    <mergeCell ref="B64:B65"/>
    <mergeCell ref="D2:E2"/>
    <mergeCell ref="D4:E4"/>
    <mergeCell ref="D1:E1"/>
    <mergeCell ref="C26:C27"/>
    <mergeCell ref="D26:D27"/>
    <mergeCell ref="A18:A23"/>
    <mergeCell ref="B19:B23"/>
    <mergeCell ref="B25:B27"/>
    <mergeCell ref="D3:E3"/>
    <mergeCell ref="A5:D7"/>
    <mergeCell ref="B10:B11"/>
    <mergeCell ref="A9:A11"/>
    <mergeCell ref="A12:A14"/>
    <mergeCell ref="B13:B14"/>
  </mergeCells>
  <printOptions/>
  <pageMargins left="0.7874015748031497" right="0.7874015748031497" top="0.7874015748031497" bottom="0.7874015748031497" header="0.275590551181102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M13" sqref="M13"/>
    </sheetView>
  </sheetViews>
  <sheetFormatPr defaultColWidth="9.00390625" defaultRowHeight="12.75"/>
  <sheetData>
    <row r="1" spans="1:9" ht="12.75">
      <c r="A1" s="100"/>
      <c r="B1" s="101"/>
      <c r="C1" s="101"/>
      <c r="D1" s="101"/>
      <c r="E1" s="101"/>
      <c r="F1" s="101"/>
      <c r="G1" s="561" t="s">
        <v>358</v>
      </c>
      <c r="H1" s="561"/>
      <c r="I1" s="561"/>
    </row>
    <row r="2" spans="1:9" ht="12.75">
      <c r="A2" s="100"/>
      <c r="B2" s="101"/>
      <c r="C2" s="101"/>
      <c r="D2" s="101"/>
      <c r="E2" s="101"/>
      <c r="F2" s="101"/>
      <c r="G2" s="561" t="s">
        <v>573</v>
      </c>
      <c r="H2" s="561"/>
      <c r="I2" s="561"/>
    </row>
    <row r="3" spans="1:9" ht="12.75">
      <c r="A3" s="100"/>
      <c r="B3" s="101"/>
      <c r="C3" s="101"/>
      <c r="D3" s="101"/>
      <c r="E3" s="101"/>
      <c r="F3" s="101"/>
      <c r="G3" s="561" t="s">
        <v>136</v>
      </c>
      <c r="H3" s="561"/>
      <c r="I3" s="561"/>
    </row>
    <row r="4" spans="1:9" ht="12.75">
      <c r="A4" s="100"/>
      <c r="B4" s="101"/>
      <c r="C4" s="101"/>
      <c r="D4" s="101"/>
      <c r="E4" s="101"/>
      <c r="F4" s="101"/>
      <c r="G4" s="561" t="s">
        <v>570</v>
      </c>
      <c r="H4" s="561"/>
      <c r="I4" s="561"/>
    </row>
    <row r="5" spans="1:9" ht="12.75">
      <c r="A5" s="100"/>
      <c r="B5" s="101"/>
      <c r="C5" s="101"/>
      <c r="D5" s="101"/>
      <c r="E5" s="101"/>
      <c r="F5" s="101"/>
      <c r="G5" s="101"/>
      <c r="H5" s="102"/>
      <c r="I5" s="101"/>
    </row>
    <row r="6" spans="1:9" ht="12.75">
      <c r="A6" s="579" t="s">
        <v>145</v>
      </c>
      <c r="B6" s="579"/>
      <c r="C6" s="579"/>
      <c r="D6" s="579"/>
      <c r="E6" s="579"/>
      <c r="F6" s="579"/>
      <c r="G6" s="579"/>
      <c r="H6" s="579"/>
      <c r="I6" s="579"/>
    </row>
    <row r="7" spans="1:9" ht="12.75">
      <c r="A7" s="579" t="s">
        <v>146</v>
      </c>
      <c r="B7" s="579"/>
      <c r="C7" s="579"/>
      <c r="D7" s="579"/>
      <c r="E7" s="579"/>
      <c r="F7" s="579"/>
      <c r="G7" s="579"/>
      <c r="H7" s="579"/>
      <c r="I7" s="579"/>
    </row>
    <row r="8" spans="1:9" ht="12.75">
      <c r="A8" s="579" t="s">
        <v>147</v>
      </c>
      <c r="B8" s="579"/>
      <c r="C8" s="579"/>
      <c r="D8" s="579"/>
      <c r="E8" s="579"/>
      <c r="F8" s="579"/>
      <c r="G8" s="579"/>
      <c r="H8" s="579"/>
      <c r="I8" s="579"/>
    </row>
    <row r="9" spans="1:9" ht="13.5" thickBot="1">
      <c r="A9" s="100"/>
      <c r="B9" s="101"/>
      <c r="C9" s="101"/>
      <c r="D9" s="101"/>
      <c r="E9" s="101"/>
      <c r="F9" s="101"/>
      <c r="G9" s="101"/>
      <c r="H9" s="102"/>
      <c r="I9" s="101"/>
    </row>
    <row r="10" spans="1:9" ht="27" customHeight="1" thickBot="1" thickTop="1">
      <c r="A10" s="103" t="s">
        <v>137</v>
      </c>
      <c r="B10" s="580" t="s">
        <v>4</v>
      </c>
      <c r="C10" s="580"/>
      <c r="D10" s="580"/>
      <c r="E10" s="580"/>
      <c r="F10" s="558" t="s">
        <v>148</v>
      </c>
      <c r="G10" s="558"/>
      <c r="H10" s="559" t="s">
        <v>498</v>
      </c>
      <c r="I10" s="560"/>
    </row>
    <row r="11" spans="1:9" ht="24" customHeight="1" thickTop="1">
      <c r="A11" s="104" t="s">
        <v>5</v>
      </c>
      <c r="B11" s="601" t="s">
        <v>149</v>
      </c>
      <c r="C11" s="601"/>
      <c r="D11" s="601"/>
      <c r="E11" s="601"/>
      <c r="F11" s="602"/>
      <c r="G11" s="602"/>
      <c r="H11" s="603">
        <v>49059500</v>
      </c>
      <c r="I11" s="604"/>
    </row>
    <row r="12" spans="1:9" ht="23.25" customHeight="1">
      <c r="A12" s="104" t="s">
        <v>6</v>
      </c>
      <c r="B12" s="601" t="s">
        <v>150</v>
      </c>
      <c r="C12" s="601"/>
      <c r="D12" s="601"/>
      <c r="E12" s="601"/>
      <c r="F12" s="602"/>
      <c r="G12" s="602"/>
      <c r="H12" s="603">
        <v>49933564</v>
      </c>
      <c r="I12" s="604"/>
    </row>
    <row r="13" spans="1:9" ht="21.75" customHeight="1">
      <c r="A13" s="104" t="s">
        <v>7</v>
      </c>
      <c r="B13" s="601" t="s">
        <v>151</v>
      </c>
      <c r="C13" s="601"/>
      <c r="D13" s="601"/>
      <c r="E13" s="601"/>
      <c r="F13" s="602"/>
      <c r="G13" s="602"/>
      <c r="H13" s="587">
        <f>H11-H12</f>
        <v>-874064</v>
      </c>
      <c r="I13" s="588"/>
    </row>
    <row r="14" spans="1:9" ht="18" customHeight="1">
      <c r="A14" s="104"/>
      <c r="B14" s="601" t="s">
        <v>152</v>
      </c>
      <c r="C14" s="601"/>
      <c r="D14" s="601"/>
      <c r="E14" s="601"/>
      <c r="F14" s="602"/>
      <c r="G14" s="602"/>
      <c r="H14" s="603"/>
      <c r="I14" s="604"/>
    </row>
    <row r="15" spans="1:9" ht="18" customHeight="1">
      <c r="A15" s="104"/>
      <c r="B15" s="601" t="s">
        <v>153</v>
      </c>
      <c r="C15" s="601"/>
      <c r="D15" s="601"/>
      <c r="E15" s="601"/>
      <c r="F15" s="602"/>
      <c r="G15" s="602"/>
      <c r="H15" s="603"/>
      <c r="I15" s="604"/>
    </row>
    <row r="16" spans="1:9" ht="23.25" customHeight="1">
      <c r="A16" s="105" t="s">
        <v>8</v>
      </c>
      <c r="B16" s="589" t="s">
        <v>169</v>
      </c>
      <c r="C16" s="573"/>
      <c r="D16" s="573"/>
      <c r="E16" s="574"/>
      <c r="F16" s="575"/>
      <c r="G16" s="576"/>
      <c r="H16" s="577">
        <f>H17-H24</f>
        <v>874064</v>
      </c>
      <c r="I16" s="578"/>
    </row>
    <row r="17" spans="1:9" ht="23.25" customHeight="1">
      <c r="A17" s="105" t="s">
        <v>154</v>
      </c>
      <c r="B17" s="586" t="s">
        <v>359</v>
      </c>
      <c r="C17" s="586"/>
      <c r="D17" s="586"/>
      <c r="E17" s="586"/>
      <c r="F17" s="602"/>
      <c r="G17" s="602"/>
      <c r="H17" s="587">
        <f>SUM(H18:I23)</f>
        <v>2234000</v>
      </c>
      <c r="I17" s="588"/>
    </row>
    <row r="18" spans="1:9" ht="18" customHeight="1">
      <c r="A18" s="104" t="s">
        <v>5</v>
      </c>
      <c r="B18" s="601" t="s">
        <v>155</v>
      </c>
      <c r="C18" s="601"/>
      <c r="D18" s="601"/>
      <c r="E18" s="601"/>
      <c r="F18" s="602"/>
      <c r="G18" s="602"/>
      <c r="H18" s="603"/>
      <c r="I18" s="604"/>
    </row>
    <row r="19" spans="1:9" ht="18" customHeight="1">
      <c r="A19" s="104" t="s">
        <v>6</v>
      </c>
      <c r="B19" s="601" t="s">
        <v>156</v>
      </c>
      <c r="C19" s="601"/>
      <c r="D19" s="601"/>
      <c r="E19" s="601"/>
      <c r="F19" s="602" t="s">
        <v>241</v>
      </c>
      <c r="G19" s="602"/>
      <c r="H19" s="603">
        <v>1687500</v>
      </c>
      <c r="I19" s="604"/>
    </row>
    <row r="20" spans="1:9" ht="18.75" customHeight="1">
      <c r="A20" s="104" t="s">
        <v>7</v>
      </c>
      <c r="B20" s="601" t="s">
        <v>157</v>
      </c>
      <c r="C20" s="601"/>
      <c r="D20" s="601"/>
      <c r="E20" s="601"/>
      <c r="F20" s="602" t="s">
        <v>241</v>
      </c>
      <c r="G20" s="602"/>
      <c r="H20" s="603"/>
      <c r="I20" s="604"/>
    </row>
    <row r="21" spans="1:9" ht="18" customHeight="1">
      <c r="A21" s="104" t="s">
        <v>8</v>
      </c>
      <c r="B21" s="601" t="s">
        <v>158</v>
      </c>
      <c r="C21" s="601"/>
      <c r="D21" s="601"/>
      <c r="E21" s="601"/>
      <c r="F21" s="602"/>
      <c r="G21" s="602"/>
      <c r="H21" s="603"/>
      <c r="I21" s="604"/>
    </row>
    <row r="22" spans="1:9" ht="17.25" customHeight="1">
      <c r="A22" s="104" t="s">
        <v>9</v>
      </c>
      <c r="B22" s="601" t="s">
        <v>159</v>
      </c>
      <c r="C22" s="601"/>
      <c r="D22" s="601"/>
      <c r="E22" s="601"/>
      <c r="F22" s="602"/>
      <c r="G22" s="602"/>
      <c r="H22" s="603"/>
      <c r="I22" s="604"/>
    </row>
    <row r="23" spans="1:9" ht="25.5" customHeight="1">
      <c r="A23" s="104" t="s">
        <v>165</v>
      </c>
      <c r="B23" s="585" t="s">
        <v>160</v>
      </c>
      <c r="C23" s="585"/>
      <c r="D23" s="585"/>
      <c r="E23" s="585"/>
      <c r="F23" s="602" t="s">
        <v>481</v>
      </c>
      <c r="G23" s="602"/>
      <c r="H23" s="603">
        <v>546500</v>
      </c>
      <c r="I23" s="604"/>
    </row>
    <row r="24" spans="1:9" ht="24" customHeight="1">
      <c r="A24" s="105" t="s">
        <v>166</v>
      </c>
      <c r="B24" s="586" t="s">
        <v>360</v>
      </c>
      <c r="C24" s="586"/>
      <c r="D24" s="586"/>
      <c r="E24" s="586"/>
      <c r="F24" s="602"/>
      <c r="G24" s="602"/>
      <c r="H24" s="587">
        <f>SUM(H25:I28)</f>
        <v>1359936</v>
      </c>
      <c r="I24" s="588"/>
    </row>
    <row r="25" spans="1:9" ht="17.25" customHeight="1">
      <c r="A25" s="104" t="s">
        <v>5</v>
      </c>
      <c r="B25" s="601" t="s">
        <v>161</v>
      </c>
      <c r="C25" s="601"/>
      <c r="D25" s="601"/>
      <c r="E25" s="601"/>
      <c r="F25" s="602"/>
      <c r="G25" s="602"/>
      <c r="H25" s="603"/>
      <c r="I25" s="604"/>
    </row>
    <row r="26" spans="1:9" ht="18" customHeight="1">
      <c r="A26" s="104" t="s">
        <v>6</v>
      </c>
      <c r="B26" s="601" t="s">
        <v>163</v>
      </c>
      <c r="C26" s="601"/>
      <c r="D26" s="601"/>
      <c r="E26" s="601"/>
      <c r="F26" s="602" t="s">
        <v>168</v>
      </c>
      <c r="G26" s="602"/>
      <c r="H26" s="603">
        <v>1193000</v>
      </c>
      <c r="I26" s="604"/>
    </row>
    <row r="27" spans="1:9" ht="18" customHeight="1">
      <c r="A27" s="104" t="s">
        <v>7</v>
      </c>
      <c r="B27" s="601" t="s">
        <v>162</v>
      </c>
      <c r="C27" s="601"/>
      <c r="D27" s="601"/>
      <c r="E27" s="601"/>
      <c r="F27" s="602" t="s">
        <v>168</v>
      </c>
      <c r="G27" s="602"/>
      <c r="H27" s="603">
        <v>166936</v>
      </c>
      <c r="I27" s="604"/>
    </row>
    <row r="28" spans="1:9" ht="20.25" customHeight="1" thickBot="1">
      <c r="A28" s="106" t="s">
        <v>167</v>
      </c>
      <c r="B28" s="581" t="s">
        <v>164</v>
      </c>
      <c r="C28" s="581"/>
      <c r="D28" s="581"/>
      <c r="E28" s="581"/>
      <c r="F28" s="582"/>
      <c r="G28" s="582"/>
      <c r="H28" s="583"/>
      <c r="I28" s="584"/>
    </row>
    <row r="29" spans="1:9" ht="13.5" thickTop="1">
      <c r="A29" s="100"/>
      <c r="B29" s="101"/>
      <c r="C29" s="101"/>
      <c r="D29" s="101"/>
      <c r="E29" s="101"/>
      <c r="F29" s="101"/>
      <c r="G29" s="101"/>
      <c r="H29" s="102"/>
      <c r="I29" s="101"/>
    </row>
    <row r="30" spans="1:9" ht="12.75">
      <c r="A30" s="100"/>
      <c r="B30" s="101"/>
      <c r="C30" s="101"/>
      <c r="D30" s="101"/>
      <c r="E30" s="101"/>
      <c r="F30" s="600"/>
      <c r="G30" s="600"/>
      <c r="H30" s="600"/>
      <c r="I30" s="600"/>
    </row>
    <row r="32" spans="1:9" ht="12.75">
      <c r="A32" s="100"/>
      <c r="B32" s="101"/>
      <c r="C32" s="101"/>
      <c r="D32" s="101"/>
      <c r="E32" s="101"/>
      <c r="F32" s="600"/>
      <c r="G32" s="600"/>
      <c r="H32" s="600"/>
      <c r="I32" s="600"/>
    </row>
  </sheetData>
  <mergeCells count="66">
    <mergeCell ref="G1:I1"/>
    <mergeCell ref="G2:I2"/>
    <mergeCell ref="G3:I3"/>
    <mergeCell ref="G4:I4"/>
    <mergeCell ref="A6:I6"/>
    <mergeCell ref="A7:I7"/>
    <mergeCell ref="A8:I8"/>
    <mergeCell ref="B10:E10"/>
    <mergeCell ref="F10:G10"/>
    <mergeCell ref="H10:I10"/>
    <mergeCell ref="B11:E11"/>
    <mergeCell ref="F11:G11"/>
    <mergeCell ref="H11:I11"/>
    <mergeCell ref="B12:E12"/>
    <mergeCell ref="F12:G12"/>
    <mergeCell ref="H12:I12"/>
    <mergeCell ref="B13:E13"/>
    <mergeCell ref="F13:G13"/>
    <mergeCell ref="H13:I13"/>
    <mergeCell ref="B14:E14"/>
    <mergeCell ref="F14:G14"/>
    <mergeCell ref="H14:I14"/>
    <mergeCell ref="B15:E15"/>
    <mergeCell ref="F15:G15"/>
    <mergeCell ref="H15:I15"/>
    <mergeCell ref="B16:E16"/>
    <mergeCell ref="F16:G16"/>
    <mergeCell ref="H16:I16"/>
    <mergeCell ref="B17:E17"/>
    <mergeCell ref="F17:G17"/>
    <mergeCell ref="H17:I17"/>
    <mergeCell ref="B18:E18"/>
    <mergeCell ref="F18:G18"/>
    <mergeCell ref="H18:I18"/>
    <mergeCell ref="B19:E19"/>
    <mergeCell ref="F19:G19"/>
    <mergeCell ref="H19:I19"/>
    <mergeCell ref="B20:E20"/>
    <mergeCell ref="F20:G20"/>
    <mergeCell ref="H20:I20"/>
    <mergeCell ref="B21:E21"/>
    <mergeCell ref="F21:G21"/>
    <mergeCell ref="H21:I21"/>
    <mergeCell ref="B22:E22"/>
    <mergeCell ref="F22:G22"/>
    <mergeCell ref="H22:I22"/>
    <mergeCell ref="B23:E23"/>
    <mergeCell ref="F23:G23"/>
    <mergeCell ref="H23:I23"/>
    <mergeCell ref="B24:E24"/>
    <mergeCell ref="F24:G24"/>
    <mergeCell ref="H24:I24"/>
    <mergeCell ref="B25:E25"/>
    <mergeCell ref="F25:G25"/>
    <mergeCell ref="H25:I25"/>
    <mergeCell ref="B26:E26"/>
    <mergeCell ref="F26:G26"/>
    <mergeCell ref="H26:I26"/>
    <mergeCell ref="F30:I30"/>
    <mergeCell ref="F32:I32"/>
    <mergeCell ref="B27:E27"/>
    <mergeCell ref="F27:G27"/>
    <mergeCell ref="H27:I27"/>
    <mergeCell ref="B28:E28"/>
    <mergeCell ref="F28:G28"/>
    <mergeCell ref="H28:I2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92"/>
  <sheetViews>
    <sheetView workbookViewId="0" topLeftCell="A2">
      <selection activeCell="D28" sqref="D28"/>
    </sheetView>
  </sheetViews>
  <sheetFormatPr defaultColWidth="9.00390625" defaultRowHeight="12.75"/>
  <cols>
    <col min="1" max="1" width="16.25390625" style="460" customWidth="1"/>
    <col min="2" max="2" width="10.625" style="460" customWidth="1"/>
    <col min="3" max="3" width="8.75390625" style="461" customWidth="1"/>
    <col min="4" max="4" width="9.75390625" style="461" customWidth="1"/>
    <col min="5" max="5" width="9.00390625" style="461" customWidth="1"/>
    <col min="6" max="6" width="8.375" style="438" customWidth="1"/>
    <col min="7" max="7" width="9.00390625" style="435" customWidth="1"/>
    <col min="8" max="9" width="8.25390625" style="481" customWidth="1"/>
    <col min="10" max="10" width="9.875" style="435" customWidth="1"/>
    <col min="11" max="11" width="19.25390625" style="427" hidden="1" customWidth="1"/>
    <col min="12" max="13" width="9.75390625" style="427" customWidth="1"/>
    <col min="14" max="14" width="9.875" style="427" customWidth="1"/>
    <col min="15" max="15" width="8.75390625" style="427" customWidth="1"/>
    <col min="16" max="16" width="23.625" style="427" customWidth="1"/>
    <col min="17" max="16384" width="19.25390625" style="427" customWidth="1"/>
  </cols>
  <sheetData>
    <row r="1" spans="1:15" ht="9.75" hidden="1">
      <c r="A1" s="419"/>
      <c r="B1" s="419"/>
      <c r="C1" s="420"/>
      <c r="D1" s="420"/>
      <c r="E1" s="420"/>
      <c r="F1" s="414"/>
      <c r="G1" s="421"/>
      <c r="H1" s="422"/>
      <c r="I1" s="423"/>
      <c r="J1" s="424"/>
      <c r="K1" s="425"/>
      <c r="L1" s="426"/>
      <c r="M1" s="426"/>
      <c r="N1" s="426"/>
      <c r="O1" s="426"/>
    </row>
    <row r="2" spans="1:16" ht="9.75">
      <c r="A2" s="428"/>
      <c r="B2" s="428"/>
      <c r="C2" s="429"/>
      <c r="D2" s="429"/>
      <c r="E2" s="429"/>
      <c r="F2" s="430"/>
      <c r="G2" s="431"/>
      <c r="H2" s="432"/>
      <c r="I2" s="432"/>
      <c r="J2" s="431"/>
      <c r="K2" s="433"/>
      <c r="L2" s="554" t="s">
        <v>305</v>
      </c>
      <c r="M2" s="554"/>
      <c r="N2" s="554"/>
      <c r="O2" s="554"/>
      <c r="P2" s="434"/>
    </row>
    <row r="3" spans="1:16" ht="9.75">
      <c r="A3" s="428"/>
      <c r="B3" s="428"/>
      <c r="C3" s="429"/>
      <c r="D3" s="429"/>
      <c r="E3" s="429"/>
      <c r="F3" s="430"/>
      <c r="G3" s="431"/>
      <c r="H3" s="432"/>
      <c r="I3" s="432"/>
      <c r="J3" s="431"/>
      <c r="K3" s="433"/>
      <c r="L3" s="554" t="s">
        <v>567</v>
      </c>
      <c r="M3" s="554"/>
      <c r="N3" s="554"/>
      <c r="O3" s="554"/>
      <c r="P3" s="434"/>
    </row>
    <row r="4" spans="1:16" ht="9.75">
      <c r="A4" s="428"/>
      <c r="B4" s="428"/>
      <c r="C4" s="429"/>
      <c r="D4" s="429"/>
      <c r="E4" s="429"/>
      <c r="F4" s="430"/>
      <c r="G4" s="431"/>
      <c r="H4" s="432"/>
      <c r="I4" s="432"/>
      <c r="J4" s="431"/>
      <c r="K4" s="433"/>
      <c r="L4" s="554" t="s">
        <v>136</v>
      </c>
      <c r="M4" s="554"/>
      <c r="N4" s="554"/>
      <c r="O4" s="554"/>
      <c r="P4" s="434"/>
    </row>
    <row r="5" spans="1:16" ht="9.75">
      <c r="A5" s="428"/>
      <c r="B5" s="428"/>
      <c r="C5" s="429"/>
      <c r="D5" s="429"/>
      <c r="E5" s="429"/>
      <c r="F5" s="430"/>
      <c r="G5" s="431"/>
      <c r="H5" s="432"/>
      <c r="I5" s="432"/>
      <c r="J5" s="431"/>
      <c r="K5" s="433"/>
      <c r="L5" s="554" t="s">
        <v>570</v>
      </c>
      <c r="M5" s="554"/>
      <c r="N5" s="554"/>
      <c r="O5" s="554"/>
      <c r="P5" s="434"/>
    </row>
    <row r="6" spans="1:16" ht="12" customHeight="1" thickBot="1">
      <c r="A6" s="562" t="s">
        <v>497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  <c r="L6" s="562"/>
      <c r="M6" s="562"/>
      <c r="N6" s="562"/>
      <c r="O6" s="562"/>
      <c r="P6" s="434"/>
    </row>
    <row r="7" spans="1:16" ht="20.25" customHeight="1" thickTop="1">
      <c r="A7" s="563" t="s">
        <v>257</v>
      </c>
      <c r="B7" s="563" t="s">
        <v>258</v>
      </c>
      <c r="C7" s="563" t="s">
        <v>259</v>
      </c>
      <c r="D7" s="563" t="s">
        <v>492</v>
      </c>
      <c r="E7" s="566" t="s">
        <v>260</v>
      </c>
      <c r="F7" s="567"/>
      <c r="G7" s="567"/>
      <c r="H7" s="567"/>
      <c r="I7" s="567"/>
      <c r="J7" s="567"/>
      <c r="K7" s="567"/>
      <c r="L7" s="567"/>
      <c r="M7" s="567"/>
      <c r="N7" s="567"/>
      <c r="O7" s="568"/>
      <c r="P7" s="434"/>
    </row>
    <row r="8" spans="1:16" s="435" customFormat="1" ht="12" customHeight="1">
      <c r="A8" s="564"/>
      <c r="B8" s="564"/>
      <c r="C8" s="564"/>
      <c r="D8" s="564"/>
      <c r="E8" s="569" t="s">
        <v>491</v>
      </c>
      <c r="F8" s="570"/>
      <c r="G8" s="570"/>
      <c r="H8" s="570"/>
      <c r="I8" s="571"/>
      <c r="J8" s="572">
        <v>2008</v>
      </c>
      <c r="L8" s="551">
        <v>2009</v>
      </c>
      <c r="M8" s="551">
        <v>2010</v>
      </c>
      <c r="N8" s="551">
        <v>2011</v>
      </c>
      <c r="O8" s="631" t="s">
        <v>256</v>
      </c>
      <c r="P8" s="436"/>
    </row>
    <row r="9" spans="1:16" s="435" customFormat="1" ht="12" customHeight="1">
      <c r="A9" s="564"/>
      <c r="B9" s="564"/>
      <c r="C9" s="564"/>
      <c r="D9" s="564"/>
      <c r="E9" s="557" t="s">
        <v>30</v>
      </c>
      <c r="F9" s="548" t="s">
        <v>264</v>
      </c>
      <c r="G9" s="629"/>
      <c r="H9" s="629"/>
      <c r="I9" s="630"/>
      <c r="J9" s="549"/>
      <c r="L9" s="552"/>
      <c r="M9" s="552"/>
      <c r="N9" s="552"/>
      <c r="O9" s="632"/>
      <c r="P9" s="436"/>
    </row>
    <row r="10" spans="1:16" s="258" customFormat="1" ht="16.5" customHeight="1">
      <c r="A10" s="565"/>
      <c r="B10" s="565"/>
      <c r="C10" s="565"/>
      <c r="D10" s="565"/>
      <c r="E10" s="547"/>
      <c r="F10" s="255" t="s">
        <v>178</v>
      </c>
      <c r="G10" s="255" t="s">
        <v>261</v>
      </c>
      <c r="H10" s="256" t="s">
        <v>262</v>
      </c>
      <c r="I10" s="257" t="s">
        <v>263</v>
      </c>
      <c r="J10" s="550"/>
      <c r="L10" s="553"/>
      <c r="M10" s="553"/>
      <c r="N10" s="553"/>
      <c r="O10" s="633"/>
      <c r="P10" s="259"/>
    </row>
    <row r="11" spans="1:16" ht="9.75">
      <c r="A11" s="260">
        <v>1</v>
      </c>
      <c r="B11" s="260">
        <v>2</v>
      </c>
      <c r="C11" s="437">
        <v>3</v>
      </c>
      <c r="D11" s="438">
        <v>4</v>
      </c>
      <c r="E11" s="255">
        <v>5</v>
      </c>
      <c r="F11" s="439">
        <v>6</v>
      </c>
      <c r="G11" s="440">
        <v>7</v>
      </c>
      <c r="H11" s="441">
        <v>8</v>
      </c>
      <c r="I11" s="442">
        <v>9</v>
      </c>
      <c r="J11" s="440">
        <v>10</v>
      </c>
      <c r="K11" s="443"/>
      <c r="L11" s="443">
        <v>11</v>
      </c>
      <c r="M11" s="443">
        <v>12</v>
      </c>
      <c r="N11" s="443">
        <v>13</v>
      </c>
      <c r="O11" s="444">
        <v>14</v>
      </c>
      <c r="P11" s="434"/>
    </row>
    <row r="12" spans="1:16" ht="9.75">
      <c r="A12" s="260" t="s">
        <v>255</v>
      </c>
      <c r="B12" s="260"/>
      <c r="C12" s="437"/>
      <c r="D12" s="439">
        <f>D13+D14+D15+D16+D17+D18+D19</f>
        <v>5672410</v>
      </c>
      <c r="E12" s="439">
        <f aca="true" t="shared" si="0" ref="E12:O12">SUM(E13:E19)</f>
        <v>1359936</v>
      </c>
      <c r="F12" s="439">
        <f t="shared" si="0"/>
        <v>309750</v>
      </c>
      <c r="G12" s="439">
        <f t="shared" si="0"/>
        <v>319750</v>
      </c>
      <c r="H12" s="439">
        <f t="shared" si="0"/>
        <v>423625</v>
      </c>
      <c r="I12" s="439">
        <f t="shared" si="0"/>
        <v>306811</v>
      </c>
      <c r="J12" s="439">
        <f t="shared" si="0"/>
        <v>1514662</v>
      </c>
      <c r="K12" s="439">
        <f t="shared" si="0"/>
        <v>0</v>
      </c>
      <c r="L12" s="439">
        <f t="shared" si="0"/>
        <v>1319950</v>
      </c>
      <c r="M12" s="439">
        <f t="shared" si="0"/>
        <v>1306150</v>
      </c>
      <c r="N12" s="439">
        <f t="shared" si="0"/>
        <v>1013150</v>
      </c>
      <c r="O12" s="445">
        <f t="shared" si="0"/>
        <v>518498</v>
      </c>
      <c r="P12" s="434"/>
    </row>
    <row r="13" spans="1:16" ht="15.75" customHeight="1">
      <c r="A13" s="261" t="s">
        <v>306</v>
      </c>
      <c r="B13" s="262" t="s">
        <v>176</v>
      </c>
      <c r="C13" s="437" t="s">
        <v>493</v>
      </c>
      <c r="D13" s="255"/>
      <c r="E13" s="255">
        <f aca="true" t="shared" si="1" ref="E13:E20">SUM(F13:I13)</f>
        <v>287400</v>
      </c>
      <c r="F13" s="438">
        <v>87600</v>
      </c>
      <c r="G13" s="435">
        <v>87600</v>
      </c>
      <c r="H13" s="446">
        <v>87600</v>
      </c>
      <c r="I13" s="447">
        <v>24600</v>
      </c>
      <c r="J13" s="446"/>
      <c r="L13" s="435"/>
      <c r="O13" s="448"/>
      <c r="P13" s="434"/>
    </row>
    <row r="14" spans="1:16" ht="15.75" customHeight="1">
      <c r="A14" s="261" t="s">
        <v>306</v>
      </c>
      <c r="B14" s="262" t="s">
        <v>308</v>
      </c>
      <c r="C14" s="437" t="s">
        <v>266</v>
      </c>
      <c r="D14" s="255">
        <v>244800</v>
      </c>
      <c r="E14" s="255">
        <f t="shared" si="1"/>
        <v>244800</v>
      </c>
      <c r="F14" s="438">
        <v>61200</v>
      </c>
      <c r="G14" s="435">
        <v>61200</v>
      </c>
      <c r="H14" s="446">
        <v>61200</v>
      </c>
      <c r="I14" s="447">
        <v>61200</v>
      </c>
      <c r="J14" s="446">
        <v>244800</v>
      </c>
      <c r="L14" s="435"/>
      <c r="M14" s="435"/>
      <c r="N14" s="435"/>
      <c r="O14" s="448"/>
      <c r="P14" s="434"/>
    </row>
    <row r="15" spans="1:16" ht="29.25">
      <c r="A15" s="263" t="s">
        <v>307</v>
      </c>
      <c r="B15" s="254" t="s">
        <v>308</v>
      </c>
      <c r="C15" s="449" t="s">
        <v>267</v>
      </c>
      <c r="D15" s="450">
        <v>1553200</v>
      </c>
      <c r="E15" s="450">
        <f t="shared" si="1"/>
        <v>423600</v>
      </c>
      <c r="F15" s="413">
        <v>105900</v>
      </c>
      <c r="G15" s="451">
        <v>105900</v>
      </c>
      <c r="H15" s="452">
        <v>105900</v>
      </c>
      <c r="I15" s="453">
        <v>105900</v>
      </c>
      <c r="J15" s="452">
        <v>423600</v>
      </c>
      <c r="K15" s="426"/>
      <c r="L15" s="451">
        <v>423600</v>
      </c>
      <c r="M15" s="451">
        <v>423600</v>
      </c>
      <c r="N15" s="451">
        <v>282400</v>
      </c>
      <c r="O15" s="454"/>
      <c r="P15" s="434"/>
    </row>
    <row r="16" spans="1:16" ht="26.25" customHeight="1">
      <c r="A16" s="263" t="s">
        <v>309</v>
      </c>
      <c r="B16" s="254" t="s">
        <v>176</v>
      </c>
      <c r="C16" s="456">
        <v>2005</v>
      </c>
      <c r="D16" s="450">
        <v>1027600</v>
      </c>
      <c r="E16" s="450">
        <f t="shared" si="1"/>
        <v>220200</v>
      </c>
      <c r="F16" s="413">
        <v>55050</v>
      </c>
      <c r="G16" s="451">
        <v>55050</v>
      </c>
      <c r="H16" s="452">
        <v>55050</v>
      </c>
      <c r="I16" s="453">
        <v>55050</v>
      </c>
      <c r="J16" s="452">
        <v>220200</v>
      </c>
      <c r="K16" s="426"/>
      <c r="L16" s="451">
        <v>220200</v>
      </c>
      <c r="M16" s="451">
        <v>220200</v>
      </c>
      <c r="N16" s="451">
        <v>220200</v>
      </c>
      <c r="O16" s="454">
        <v>146800</v>
      </c>
      <c r="P16" s="455"/>
    </row>
    <row r="17" spans="1:16" ht="11.25" customHeight="1">
      <c r="A17" s="261" t="s">
        <v>309</v>
      </c>
      <c r="B17" s="262"/>
      <c r="C17" s="458">
        <v>2006</v>
      </c>
      <c r="D17" s="255">
        <v>483000</v>
      </c>
      <c r="E17" s="450">
        <f t="shared" si="1"/>
        <v>17000</v>
      </c>
      <c r="H17" s="446"/>
      <c r="I17" s="447">
        <v>17000</v>
      </c>
      <c r="J17" s="446">
        <v>165600</v>
      </c>
      <c r="L17" s="435">
        <v>165600</v>
      </c>
      <c r="M17" s="435">
        <v>151800</v>
      </c>
      <c r="N17" s="435"/>
      <c r="O17" s="459"/>
      <c r="P17" s="455"/>
    </row>
    <row r="18" spans="1:16" ht="11.25" customHeight="1">
      <c r="A18" s="261" t="s">
        <v>309</v>
      </c>
      <c r="B18" s="262"/>
      <c r="C18" s="458">
        <v>2007</v>
      </c>
      <c r="D18" s="255">
        <v>1687500</v>
      </c>
      <c r="E18" s="450">
        <f t="shared" si="1"/>
        <v>0</v>
      </c>
      <c r="H18" s="446"/>
      <c r="I18" s="447"/>
      <c r="J18" s="446">
        <v>316650</v>
      </c>
      <c r="L18" s="435">
        <v>421800</v>
      </c>
      <c r="M18" s="435">
        <v>421800</v>
      </c>
      <c r="N18" s="435">
        <v>421800</v>
      </c>
      <c r="O18" s="459">
        <v>105450</v>
      </c>
      <c r="P18" s="455"/>
    </row>
    <row r="19" spans="1:16" ht="23.25" customHeight="1">
      <c r="A19" s="261" t="s">
        <v>310</v>
      </c>
      <c r="B19" s="262" t="s">
        <v>265</v>
      </c>
      <c r="C19" s="458" t="s">
        <v>488</v>
      </c>
      <c r="D19" s="255">
        <v>676310</v>
      </c>
      <c r="E19" s="450">
        <f t="shared" si="1"/>
        <v>166936</v>
      </c>
      <c r="G19" s="435">
        <v>10000</v>
      </c>
      <c r="H19" s="446">
        <v>113875</v>
      </c>
      <c r="I19" s="447">
        <v>43061</v>
      </c>
      <c r="J19" s="446">
        <v>143812</v>
      </c>
      <c r="L19" s="435">
        <v>88750</v>
      </c>
      <c r="M19" s="435">
        <v>88750</v>
      </c>
      <c r="N19" s="435">
        <v>88750</v>
      </c>
      <c r="O19" s="459">
        <v>266248</v>
      </c>
      <c r="P19" s="455"/>
    </row>
    <row r="20" spans="1:19" ht="18.75" customHeight="1">
      <c r="A20" s="460" t="s">
        <v>177</v>
      </c>
      <c r="D20" s="462">
        <f>SUM(J20+L20+M20+N20+O20)</f>
        <v>610407</v>
      </c>
      <c r="E20" s="462">
        <f t="shared" si="1"/>
        <v>294987</v>
      </c>
      <c r="F20" s="462">
        <v>74789</v>
      </c>
      <c r="G20" s="462">
        <v>77758</v>
      </c>
      <c r="H20" s="462">
        <v>73580</v>
      </c>
      <c r="I20" s="462">
        <v>68860</v>
      </c>
      <c r="J20" s="256">
        <v>257616</v>
      </c>
      <c r="K20" s="256">
        <f>K18+K16</f>
        <v>0</v>
      </c>
      <c r="L20" s="256">
        <v>172255</v>
      </c>
      <c r="M20" s="256">
        <v>103349</v>
      </c>
      <c r="N20" s="256">
        <v>46014</v>
      </c>
      <c r="O20" s="463">
        <v>31173</v>
      </c>
      <c r="P20" s="455"/>
      <c r="Q20" s="455"/>
      <c r="R20" s="455"/>
      <c r="S20" s="455"/>
    </row>
    <row r="21" spans="1:16" ht="14.25" customHeight="1">
      <c r="A21" s="460" t="s">
        <v>311</v>
      </c>
      <c r="C21" s="438"/>
      <c r="D21" s="262"/>
      <c r="E21" s="464"/>
      <c r="F21" s="435"/>
      <c r="H21" s="435"/>
      <c r="I21" s="465"/>
      <c r="O21" s="448"/>
      <c r="P21" s="434"/>
    </row>
    <row r="22" spans="1:16" ht="14.25" customHeight="1">
      <c r="A22" s="466" t="s">
        <v>269</v>
      </c>
      <c r="B22" s="260" t="s">
        <v>312</v>
      </c>
      <c r="C22" s="438"/>
      <c r="D22" s="255">
        <v>4948058</v>
      </c>
      <c r="E22" s="464">
        <f>SUM(F22:I22)</f>
        <v>284896</v>
      </c>
      <c r="F22" s="435">
        <v>58979</v>
      </c>
      <c r="G22" s="435">
        <v>68074</v>
      </c>
      <c r="H22" s="435">
        <v>68032</v>
      </c>
      <c r="I22" s="465">
        <v>89811</v>
      </c>
      <c r="J22" s="435">
        <v>2144975</v>
      </c>
      <c r="L22" s="435">
        <v>1067884</v>
      </c>
      <c r="M22" s="435">
        <v>996328</v>
      </c>
      <c r="N22" s="435">
        <v>127005</v>
      </c>
      <c r="O22" s="459">
        <v>611866</v>
      </c>
      <c r="P22" s="455"/>
    </row>
    <row r="23" spans="1:16" ht="12.75" customHeight="1">
      <c r="A23" s="467" t="s">
        <v>268</v>
      </c>
      <c r="C23" s="438"/>
      <c r="D23" s="255"/>
      <c r="E23" s="464"/>
      <c r="F23" s="435"/>
      <c r="H23" s="435"/>
      <c r="I23" s="465"/>
      <c r="O23" s="448"/>
      <c r="P23" s="434"/>
    </row>
    <row r="24" spans="1:16" ht="18" customHeight="1">
      <c r="A24" s="460" t="s">
        <v>270</v>
      </c>
      <c r="C24" s="438"/>
      <c r="D24" s="262"/>
      <c r="E24" s="464"/>
      <c r="F24" s="435"/>
      <c r="H24" s="435"/>
      <c r="I24" s="465"/>
      <c r="O24" s="448"/>
      <c r="P24" s="434"/>
    </row>
    <row r="25" spans="1:16" ht="15" customHeight="1">
      <c r="A25" s="460" t="s">
        <v>271</v>
      </c>
      <c r="C25" s="438"/>
      <c r="D25" s="464">
        <f>D12</f>
        <v>5672410</v>
      </c>
      <c r="E25" s="464"/>
      <c r="F25" s="464"/>
      <c r="G25" s="464"/>
      <c r="H25" s="464"/>
      <c r="I25" s="464"/>
      <c r="J25" s="464">
        <f>D25-J12</f>
        <v>4157748</v>
      </c>
      <c r="K25" s="464">
        <f>E25-K12-K22</f>
        <v>0</v>
      </c>
      <c r="L25" s="464">
        <f>J25-L12</f>
        <v>2837798</v>
      </c>
      <c r="M25" s="464">
        <f>L25-M12</f>
        <v>1531648</v>
      </c>
      <c r="N25" s="464">
        <f>M25-N12</f>
        <v>518498</v>
      </c>
      <c r="O25" s="468">
        <f>N25-O12</f>
        <v>0</v>
      </c>
      <c r="P25" s="434"/>
    </row>
    <row r="26" spans="1:16" ht="15" customHeight="1">
      <c r="A26" s="460" t="s">
        <v>272</v>
      </c>
      <c r="C26" s="438"/>
      <c r="D26" s="256">
        <f>D23+D20</f>
        <v>610407</v>
      </c>
      <c r="E26" s="256">
        <f>E23+E20</f>
        <v>294987</v>
      </c>
      <c r="F26" s="256">
        <v>74789</v>
      </c>
      <c r="G26" s="256">
        <v>77758</v>
      </c>
      <c r="H26" s="256">
        <v>73580</v>
      </c>
      <c r="I26" s="256">
        <v>68860</v>
      </c>
      <c r="J26" s="256">
        <v>257616</v>
      </c>
      <c r="K26" s="256">
        <f>K23+K20</f>
        <v>0</v>
      </c>
      <c r="L26" s="256">
        <v>172255</v>
      </c>
      <c r="M26" s="256">
        <v>103349</v>
      </c>
      <c r="N26" s="256">
        <v>46014</v>
      </c>
      <c r="O26" s="463">
        <v>31173</v>
      </c>
      <c r="P26" s="434"/>
    </row>
    <row r="27" spans="1:16" ht="15.75" customHeight="1">
      <c r="A27" s="460" t="s">
        <v>273</v>
      </c>
      <c r="C27" s="438"/>
      <c r="D27" s="256">
        <v>49059500</v>
      </c>
      <c r="E27" s="256"/>
      <c r="F27" s="256"/>
      <c r="G27" s="256"/>
      <c r="H27" s="256"/>
      <c r="I27" s="469"/>
      <c r="J27" s="256">
        <v>51500000</v>
      </c>
      <c r="K27" s="256"/>
      <c r="L27" s="256">
        <v>52500000</v>
      </c>
      <c r="M27" s="256">
        <v>53000000</v>
      </c>
      <c r="N27" s="256">
        <v>53500000</v>
      </c>
      <c r="O27" s="463"/>
      <c r="P27" s="434"/>
    </row>
    <row r="28" spans="1:16" ht="27.75" customHeight="1">
      <c r="A28" s="460" t="s">
        <v>489</v>
      </c>
      <c r="D28" s="470">
        <f>(E12+E22+E26)/D27*100</f>
        <v>3.954012984233431</v>
      </c>
      <c r="E28" s="470"/>
      <c r="F28" s="470"/>
      <c r="G28" s="470"/>
      <c r="H28" s="470"/>
      <c r="I28" s="470"/>
      <c r="J28" s="470">
        <f>(J12+J22+J23+J26)/J27*100</f>
        <v>7.606316504854369</v>
      </c>
      <c r="K28" s="470" t="e">
        <f>(K12+K22++#REF!+K23+K26)/K27*100</f>
        <v>#REF!</v>
      </c>
      <c r="L28" s="470">
        <f>(L12+L22+L23+L26)/L27*100</f>
        <v>4.87636</v>
      </c>
      <c r="M28" s="470">
        <f>(M12+M22+M23+M26)/M27*100</f>
        <v>4.539296226415095</v>
      </c>
      <c r="N28" s="470">
        <f>(N12+N22+N23+N26)/N27*100</f>
        <v>2.2171383177570094</v>
      </c>
      <c r="O28" s="471"/>
      <c r="P28" s="434"/>
    </row>
    <row r="29" spans="1:16" ht="30.75" customHeight="1" thickBot="1">
      <c r="A29" s="472" t="s">
        <v>490</v>
      </c>
      <c r="B29" s="472"/>
      <c r="C29" s="473"/>
      <c r="D29" s="474">
        <f>D25/D27*100</f>
        <v>11.562306994567821</v>
      </c>
      <c r="E29" s="474"/>
      <c r="F29" s="475"/>
      <c r="G29" s="475"/>
      <c r="H29" s="475"/>
      <c r="I29" s="475"/>
      <c r="J29" s="474">
        <f>J25/J27*100</f>
        <v>8.073297087378641</v>
      </c>
      <c r="K29" s="474" t="e">
        <f>K25/K27*100</f>
        <v>#DIV/0!</v>
      </c>
      <c r="L29" s="474">
        <f>L25/L27*100</f>
        <v>5.405329523809524</v>
      </c>
      <c r="M29" s="474">
        <f>M25/M27*100</f>
        <v>2.889901886792453</v>
      </c>
      <c r="N29" s="474">
        <f>N25/N27*100</f>
        <v>0.969155140186916</v>
      </c>
      <c r="O29" s="476"/>
      <c r="P29" s="434"/>
    </row>
    <row r="30" spans="1:16" ht="29.25" customHeight="1" thickTop="1">
      <c r="A30" s="555"/>
      <c r="B30" s="555"/>
      <c r="C30" s="555"/>
      <c r="D30" s="555"/>
      <c r="E30" s="555"/>
      <c r="F30" s="555"/>
      <c r="G30" s="555"/>
      <c r="H30" s="555"/>
      <c r="I30" s="555"/>
      <c r="J30" s="555"/>
      <c r="K30" s="555"/>
      <c r="L30" s="555"/>
      <c r="M30" s="555"/>
      <c r="N30" s="555"/>
      <c r="O30" s="555"/>
      <c r="P30" s="434"/>
    </row>
    <row r="31" spans="1:15" ht="9.75">
      <c r="A31" s="428"/>
      <c r="B31" s="428"/>
      <c r="C31" s="429"/>
      <c r="D31" s="429"/>
      <c r="E31" s="429"/>
      <c r="F31" s="430"/>
      <c r="G31" s="431"/>
      <c r="H31" s="432"/>
      <c r="I31" s="432"/>
      <c r="J31" s="431"/>
      <c r="K31" s="477"/>
      <c r="L31" s="433"/>
      <c r="M31" s="433"/>
      <c r="N31" s="433"/>
      <c r="O31" s="433"/>
    </row>
    <row r="32" spans="1:15" ht="9.75">
      <c r="A32" s="428"/>
      <c r="B32" s="428"/>
      <c r="C32" s="429"/>
      <c r="D32" s="429"/>
      <c r="E32" s="429"/>
      <c r="F32" s="430"/>
      <c r="G32" s="556"/>
      <c r="H32" s="556"/>
      <c r="I32" s="556"/>
      <c r="J32" s="556"/>
      <c r="K32" s="478"/>
      <c r="L32" s="433"/>
      <c r="M32" s="433"/>
      <c r="N32" s="433"/>
      <c r="O32" s="433"/>
    </row>
    <row r="33" spans="1:15" ht="9.75">
      <c r="A33" s="428"/>
      <c r="B33" s="428"/>
      <c r="C33" s="429"/>
      <c r="D33" s="429"/>
      <c r="E33" s="429"/>
      <c r="F33" s="430"/>
      <c r="G33" s="431"/>
      <c r="H33" s="432"/>
      <c r="I33" s="432"/>
      <c r="J33" s="431"/>
      <c r="K33" s="478"/>
      <c r="L33" s="433"/>
      <c r="M33" s="433"/>
      <c r="N33" s="433"/>
      <c r="O33" s="433"/>
    </row>
    <row r="34" spans="1:15" ht="9.75">
      <c r="A34" s="428"/>
      <c r="B34" s="428"/>
      <c r="C34" s="429"/>
      <c r="D34" s="429"/>
      <c r="E34" s="429"/>
      <c r="F34" s="430"/>
      <c r="G34" s="431"/>
      <c r="H34" s="432"/>
      <c r="I34" s="432"/>
      <c r="J34" s="431"/>
      <c r="K34" s="478"/>
      <c r="L34" s="433"/>
      <c r="M34" s="433"/>
      <c r="N34" s="433"/>
      <c r="O34" s="433"/>
    </row>
    <row r="35" spans="1:15" ht="9.75">
      <c r="A35" s="428"/>
      <c r="B35" s="428"/>
      <c r="C35" s="429"/>
      <c r="D35" s="429"/>
      <c r="E35" s="429"/>
      <c r="F35" s="430"/>
      <c r="G35" s="431"/>
      <c r="H35" s="432"/>
      <c r="I35" s="432"/>
      <c r="J35" s="431"/>
      <c r="K35" s="478"/>
      <c r="L35" s="433"/>
      <c r="M35" s="433"/>
      <c r="N35" s="433"/>
      <c r="O35" s="433"/>
    </row>
    <row r="36" spans="1:15" ht="9.75">
      <c r="A36" s="428"/>
      <c r="B36" s="428"/>
      <c r="C36" s="429"/>
      <c r="D36" s="429"/>
      <c r="E36" s="429"/>
      <c r="F36" s="430"/>
      <c r="G36" s="431"/>
      <c r="H36" s="432"/>
      <c r="I36" s="432"/>
      <c r="J36" s="431"/>
      <c r="K36" s="478"/>
      <c r="L36" s="433"/>
      <c r="M36" s="433"/>
      <c r="N36" s="433"/>
      <c r="O36" s="433"/>
    </row>
    <row r="37" spans="1:26" ht="9.75">
      <c r="A37" s="428"/>
      <c r="B37" s="428"/>
      <c r="C37" s="429"/>
      <c r="D37" s="429"/>
      <c r="E37" s="429"/>
      <c r="F37" s="430"/>
      <c r="G37" s="431"/>
      <c r="H37" s="432"/>
      <c r="I37" s="432"/>
      <c r="J37" s="431"/>
      <c r="K37" s="479"/>
      <c r="L37" s="433"/>
      <c r="M37" s="433"/>
      <c r="N37" s="433"/>
      <c r="O37" s="433"/>
      <c r="P37" s="426"/>
      <c r="Q37" s="426"/>
      <c r="R37" s="426"/>
      <c r="S37" s="426"/>
      <c r="T37" s="426"/>
      <c r="U37" s="426"/>
      <c r="V37" s="426"/>
      <c r="W37" s="426"/>
      <c r="X37" s="426"/>
      <c r="Y37" s="426"/>
      <c r="Z37" s="426"/>
    </row>
    <row r="38" spans="1:26" ht="9.75">
      <c r="A38" s="428"/>
      <c r="B38" s="428"/>
      <c r="C38" s="429"/>
      <c r="D38" s="429"/>
      <c r="E38" s="429"/>
      <c r="F38" s="430"/>
      <c r="G38" s="431"/>
      <c r="H38" s="432"/>
      <c r="I38" s="432"/>
      <c r="J38" s="431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</row>
    <row r="39" spans="1:26" ht="9.75">
      <c r="A39" s="428"/>
      <c r="B39" s="428"/>
      <c r="C39" s="429"/>
      <c r="D39" s="429"/>
      <c r="E39" s="429"/>
      <c r="F39" s="430"/>
      <c r="G39" s="431"/>
      <c r="H39" s="432"/>
      <c r="I39" s="432"/>
      <c r="J39" s="431"/>
      <c r="K39" s="433"/>
      <c r="L39" s="433"/>
      <c r="M39" s="433"/>
      <c r="N39" s="433"/>
      <c r="O39" s="433"/>
      <c r="P39" s="433"/>
      <c r="Q39" s="433"/>
      <c r="R39" s="433"/>
      <c r="S39" s="433"/>
      <c r="T39" s="433"/>
      <c r="U39" s="433"/>
      <c r="V39" s="433"/>
      <c r="W39" s="433"/>
      <c r="X39" s="433"/>
      <c r="Y39" s="433"/>
      <c r="Z39" s="433"/>
    </row>
    <row r="40" spans="1:26" ht="9.75">
      <c r="A40" s="428"/>
      <c r="B40" s="428"/>
      <c r="C40" s="429"/>
      <c r="D40" s="429"/>
      <c r="E40" s="429"/>
      <c r="F40" s="430"/>
      <c r="G40" s="431"/>
      <c r="H40" s="432"/>
      <c r="I40" s="432"/>
      <c r="J40" s="431"/>
      <c r="K40" s="433"/>
      <c r="L40" s="433"/>
      <c r="M40" s="433"/>
      <c r="N40" s="433"/>
      <c r="O40" s="433"/>
      <c r="P40" s="433"/>
      <c r="Q40" s="433"/>
      <c r="R40" s="433"/>
      <c r="S40" s="433"/>
      <c r="T40" s="433"/>
      <c r="U40" s="433"/>
      <c r="V40" s="433"/>
      <c r="W40" s="433"/>
      <c r="X40" s="433"/>
      <c r="Y40" s="433"/>
      <c r="Z40" s="433"/>
    </row>
    <row r="41" spans="1:26" ht="9.75">
      <c r="A41" s="428"/>
      <c r="B41" s="428"/>
      <c r="C41" s="429"/>
      <c r="D41" s="429"/>
      <c r="E41" s="429"/>
      <c r="F41" s="430"/>
      <c r="G41" s="431"/>
      <c r="H41" s="432"/>
      <c r="I41" s="432"/>
      <c r="J41" s="431"/>
      <c r="K41" s="433"/>
      <c r="L41" s="433"/>
      <c r="M41" s="433"/>
      <c r="N41" s="433"/>
      <c r="O41" s="433"/>
      <c r="P41" s="433"/>
      <c r="Q41" s="433"/>
      <c r="R41" s="433"/>
      <c r="S41" s="433"/>
      <c r="T41" s="433"/>
      <c r="U41" s="433"/>
      <c r="V41" s="433"/>
      <c r="W41" s="433"/>
      <c r="X41" s="433"/>
      <c r="Y41" s="433"/>
      <c r="Z41" s="433"/>
    </row>
    <row r="42" spans="1:26" ht="9.75">
      <c r="A42" s="428"/>
      <c r="B42" s="428"/>
      <c r="C42" s="429"/>
      <c r="D42" s="429"/>
      <c r="E42" s="429"/>
      <c r="F42" s="430"/>
      <c r="G42" s="431"/>
      <c r="H42" s="432"/>
      <c r="I42" s="432"/>
      <c r="J42" s="431"/>
      <c r="K42" s="433"/>
      <c r="L42" s="433"/>
      <c r="M42" s="433"/>
      <c r="N42" s="433"/>
      <c r="O42" s="433"/>
      <c r="P42" s="433"/>
      <c r="Q42" s="433"/>
      <c r="R42" s="433"/>
      <c r="S42" s="433"/>
      <c r="T42" s="433"/>
      <c r="U42" s="433"/>
      <c r="V42" s="433"/>
      <c r="W42" s="433"/>
      <c r="X42" s="433"/>
      <c r="Y42" s="433"/>
      <c r="Z42" s="433"/>
    </row>
    <row r="43" spans="1:26" ht="9.75">
      <c r="A43" s="428"/>
      <c r="B43" s="428"/>
      <c r="C43" s="429"/>
      <c r="D43" s="429"/>
      <c r="E43" s="429"/>
      <c r="F43" s="430"/>
      <c r="G43" s="431"/>
      <c r="H43" s="432"/>
      <c r="I43" s="432"/>
      <c r="J43" s="431"/>
      <c r="K43" s="433"/>
      <c r="L43" s="433"/>
      <c r="M43" s="433"/>
      <c r="N43" s="433"/>
      <c r="O43" s="433"/>
      <c r="P43" s="433"/>
      <c r="Q43" s="433"/>
      <c r="R43" s="433"/>
      <c r="S43" s="433"/>
      <c r="T43" s="433"/>
      <c r="U43" s="433"/>
      <c r="V43" s="433"/>
      <c r="W43" s="433"/>
      <c r="X43" s="433"/>
      <c r="Y43" s="433"/>
      <c r="Z43" s="433"/>
    </row>
    <row r="44" spans="1:26" ht="9.75">
      <c r="A44" s="428"/>
      <c r="B44" s="428"/>
      <c r="C44" s="429"/>
      <c r="D44" s="429"/>
      <c r="E44" s="429"/>
      <c r="F44" s="430"/>
      <c r="G44" s="431"/>
      <c r="H44" s="432"/>
      <c r="I44" s="432"/>
      <c r="J44" s="431"/>
      <c r="K44" s="433"/>
      <c r="L44" s="433"/>
      <c r="M44" s="433"/>
      <c r="N44" s="433"/>
      <c r="O44" s="433"/>
      <c r="P44" s="433"/>
      <c r="Q44" s="433"/>
      <c r="R44" s="433"/>
      <c r="S44" s="433"/>
      <c r="T44" s="433"/>
      <c r="U44" s="433"/>
      <c r="V44" s="433"/>
      <c r="W44" s="433"/>
      <c r="X44" s="433"/>
      <c r="Y44" s="433"/>
      <c r="Z44" s="433"/>
    </row>
    <row r="45" spans="1:26" ht="9.75">
      <c r="A45" s="428"/>
      <c r="B45" s="428"/>
      <c r="C45" s="429"/>
      <c r="D45" s="429"/>
      <c r="E45" s="429"/>
      <c r="F45" s="430"/>
      <c r="G45" s="431"/>
      <c r="H45" s="432"/>
      <c r="I45" s="432"/>
      <c r="J45" s="431"/>
      <c r="K45" s="433"/>
      <c r="L45" s="433"/>
      <c r="M45" s="433"/>
      <c r="N45" s="433"/>
      <c r="O45" s="433"/>
      <c r="P45" s="433"/>
      <c r="Q45" s="433"/>
      <c r="R45" s="433"/>
      <c r="S45" s="433"/>
      <c r="T45" s="433"/>
      <c r="U45" s="433"/>
      <c r="V45" s="433"/>
      <c r="W45" s="433"/>
      <c r="X45" s="433"/>
      <c r="Y45" s="433"/>
      <c r="Z45" s="433"/>
    </row>
    <row r="46" spans="1:26" ht="9.75">
      <c r="A46" s="428"/>
      <c r="B46" s="428"/>
      <c r="C46" s="429"/>
      <c r="D46" s="429"/>
      <c r="E46" s="429"/>
      <c r="F46" s="430"/>
      <c r="G46" s="431"/>
      <c r="H46" s="432"/>
      <c r="I46" s="432"/>
      <c r="J46" s="431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Z46" s="433"/>
    </row>
    <row r="47" spans="1:26" ht="9.75">
      <c r="A47" s="428"/>
      <c r="B47" s="428"/>
      <c r="C47" s="429"/>
      <c r="D47" s="429"/>
      <c r="E47" s="429"/>
      <c r="F47" s="430"/>
      <c r="G47" s="431"/>
      <c r="H47" s="432"/>
      <c r="I47" s="432"/>
      <c r="J47" s="431"/>
      <c r="K47" s="433"/>
      <c r="L47" s="433"/>
      <c r="M47" s="433"/>
      <c r="N47" s="433"/>
      <c r="O47" s="433"/>
      <c r="P47" s="433"/>
      <c r="Q47" s="433"/>
      <c r="R47" s="433"/>
      <c r="S47" s="433"/>
      <c r="T47" s="433"/>
      <c r="U47" s="433"/>
      <c r="V47" s="433"/>
      <c r="W47" s="433"/>
      <c r="X47" s="433"/>
      <c r="Y47" s="433"/>
      <c r="Z47" s="433"/>
    </row>
    <row r="48" spans="1:26" ht="9.75">
      <c r="A48" s="428"/>
      <c r="B48" s="428"/>
      <c r="C48" s="429"/>
      <c r="D48" s="429"/>
      <c r="E48" s="429"/>
      <c r="F48" s="430"/>
      <c r="G48" s="431"/>
      <c r="H48" s="432"/>
      <c r="I48" s="432"/>
      <c r="J48" s="431"/>
      <c r="K48" s="433"/>
      <c r="L48" s="433"/>
      <c r="M48" s="433"/>
      <c r="N48" s="433"/>
      <c r="O48" s="433"/>
      <c r="P48" s="433"/>
      <c r="Q48" s="433"/>
      <c r="R48" s="433"/>
      <c r="S48" s="433"/>
      <c r="T48" s="433"/>
      <c r="U48" s="433"/>
      <c r="V48" s="433"/>
      <c r="W48" s="433"/>
      <c r="X48" s="433"/>
      <c r="Y48" s="433"/>
      <c r="Z48" s="433"/>
    </row>
    <row r="49" spans="1:26" ht="9.75">
      <c r="A49" s="428"/>
      <c r="B49" s="428"/>
      <c r="C49" s="429"/>
      <c r="D49" s="429"/>
      <c r="E49" s="429"/>
      <c r="F49" s="430"/>
      <c r="G49" s="431"/>
      <c r="H49" s="432"/>
      <c r="I49" s="432"/>
      <c r="J49" s="431"/>
      <c r="K49" s="433"/>
      <c r="L49" s="433"/>
      <c r="M49" s="433"/>
      <c r="N49" s="433"/>
      <c r="O49" s="433"/>
      <c r="P49" s="433"/>
      <c r="Q49" s="433"/>
      <c r="R49" s="433"/>
      <c r="S49" s="433"/>
      <c r="T49" s="433"/>
      <c r="U49" s="433"/>
      <c r="V49" s="433"/>
      <c r="W49" s="433"/>
      <c r="X49" s="433"/>
      <c r="Y49" s="433"/>
      <c r="Z49" s="433"/>
    </row>
    <row r="50" spans="1:26" ht="9.75">
      <c r="A50" s="428"/>
      <c r="B50" s="428"/>
      <c r="C50" s="429"/>
      <c r="D50" s="429"/>
      <c r="E50" s="429"/>
      <c r="F50" s="430"/>
      <c r="G50" s="431"/>
      <c r="H50" s="432"/>
      <c r="I50" s="432"/>
      <c r="J50" s="431"/>
      <c r="K50" s="433"/>
      <c r="L50" s="433"/>
      <c r="M50" s="433"/>
      <c r="N50" s="433"/>
      <c r="O50" s="433"/>
      <c r="P50" s="433"/>
      <c r="Q50" s="433"/>
      <c r="R50" s="433"/>
      <c r="S50" s="433"/>
      <c r="T50" s="433"/>
      <c r="U50" s="433"/>
      <c r="V50" s="433"/>
      <c r="W50" s="433"/>
      <c r="X50" s="433"/>
      <c r="Y50" s="433"/>
      <c r="Z50" s="433"/>
    </row>
    <row r="51" spans="1:26" ht="9.75">
      <c r="A51" s="428"/>
      <c r="B51" s="428"/>
      <c r="C51" s="429"/>
      <c r="D51" s="429"/>
      <c r="E51" s="429"/>
      <c r="F51" s="430"/>
      <c r="G51" s="431"/>
      <c r="H51" s="432"/>
      <c r="I51" s="432"/>
      <c r="J51" s="431"/>
      <c r="K51" s="433"/>
      <c r="L51" s="433"/>
      <c r="M51" s="433"/>
      <c r="N51" s="433"/>
      <c r="O51" s="433"/>
      <c r="P51" s="433"/>
      <c r="Q51" s="433"/>
      <c r="R51" s="433"/>
      <c r="S51" s="433"/>
      <c r="T51" s="433"/>
      <c r="U51" s="433"/>
      <c r="V51" s="433"/>
      <c r="W51" s="433"/>
      <c r="X51" s="433"/>
      <c r="Y51" s="433"/>
      <c r="Z51" s="433"/>
    </row>
    <row r="52" spans="1:26" ht="9.75">
      <c r="A52" s="428"/>
      <c r="B52" s="428"/>
      <c r="C52" s="429"/>
      <c r="D52" s="429"/>
      <c r="E52" s="429"/>
      <c r="F52" s="430"/>
      <c r="G52" s="431"/>
      <c r="H52" s="432"/>
      <c r="I52" s="432"/>
      <c r="J52" s="431"/>
      <c r="K52" s="433"/>
      <c r="L52" s="433"/>
      <c r="M52" s="433"/>
      <c r="N52" s="433"/>
      <c r="O52" s="433"/>
      <c r="P52" s="433"/>
      <c r="Q52" s="433"/>
      <c r="R52" s="433"/>
      <c r="S52" s="433"/>
      <c r="T52" s="433"/>
      <c r="U52" s="433"/>
      <c r="V52" s="433"/>
      <c r="W52" s="433"/>
      <c r="X52" s="433"/>
      <c r="Y52" s="433"/>
      <c r="Z52" s="433"/>
    </row>
    <row r="53" spans="1:26" ht="9.75">
      <c r="A53" s="428"/>
      <c r="B53" s="428"/>
      <c r="C53" s="429"/>
      <c r="D53" s="429"/>
      <c r="E53" s="429"/>
      <c r="F53" s="430"/>
      <c r="G53" s="431"/>
      <c r="H53" s="432"/>
      <c r="I53" s="432"/>
      <c r="J53" s="431"/>
      <c r="K53" s="433"/>
      <c r="L53" s="433"/>
      <c r="M53" s="433"/>
      <c r="N53" s="433"/>
      <c r="O53" s="433"/>
      <c r="P53" s="433"/>
      <c r="Q53" s="433"/>
      <c r="R53" s="433"/>
      <c r="S53" s="433"/>
      <c r="T53" s="433"/>
      <c r="U53" s="433"/>
      <c r="V53" s="433"/>
      <c r="W53" s="433"/>
      <c r="X53" s="433"/>
      <c r="Y53" s="433"/>
      <c r="Z53" s="433"/>
    </row>
    <row r="54" spans="1:26" ht="9.75">
      <c r="A54" s="428"/>
      <c r="B54" s="428"/>
      <c r="C54" s="429"/>
      <c r="D54" s="429"/>
      <c r="E54" s="429"/>
      <c r="F54" s="430"/>
      <c r="G54" s="431"/>
      <c r="H54" s="432"/>
      <c r="I54" s="432"/>
      <c r="J54" s="431"/>
      <c r="K54" s="433"/>
      <c r="L54" s="433"/>
      <c r="M54" s="433"/>
      <c r="N54" s="433"/>
      <c r="O54" s="433"/>
      <c r="P54" s="433"/>
      <c r="Q54" s="433"/>
      <c r="R54" s="433"/>
      <c r="S54" s="433"/>
      <c r="T54" s="433"/>
      <c r="U54" s="433"/>
      <c r="V54" s="433"/>
      <c r="W54" s="433"/>
      <c r="X54" s="433"/>
      <c r="Y54" s="433"/>
      <c r="Z54" s="433"/>
    </row>
    <row r="55" spans="1:26" ht="9.75">
      <c r="A55" s="428"/>
      <c r="B55" s="428"/>
      <c r="C55" s="429"/>
      <c r="D55" s="429"/>
      <c r="E55" s="429"/>
      <c r="F55" s="430"/>
      <c r="G55" s="431"/>
      <c r="H55" s="432"/>
      <c r="I55" s="432"/>
      <c r="J55" s="431"/>
      <c r="K55" s="433"/>
      <c r="L55" s="433"/>
      <c r="M55" s="433"/>
      <c r="N55" s="433"/>
      <c r="O55" s="433"/>
      <c r="P55" s="433"/>
      <c r="Q55" s="433"/>
      <c r="R55" s="433"/>
      <c r="S55" s="433"/>
      <c r="T55" s="433"/>
      <c r="U55" s="433"/>
      <c r="V55" s="433"/>
      <c r="W55" s="433"/>
      <c r="X55" s="433"/>
      <c r="Y55" s="433"/>
      <c r="Z55" s="433"/>
    </row>
    <row r="56" spans="1:26" ht="9.75">
      <c r="A56" s="428"/>
      <c r="B56" s="428"/>
      <c r="C56" s="429"/>
      <c r="D56" s="429"/>
      <c r="E56" s="429"/>
      <c r="F56" s="430"/>
      <c r="G56" s="431"/>
      <c r="H56" s="432"/>
      <c r="I56" s="432"/>
      <c r="J56" s="431"/>
      <c r="K56" s="433"/>
      <c r="L56" s="433"/>
      <c r="M56" s="433"/>
      <c r="N56" s="433"/>
      <c r="O56" s="433"/>
      <c r="P56" s="433"/>
      <c r="Q56" s="433"/>
      <c r="R56" s="433"/>
      <c r="S56" s="433"/>
      <c r="T56" s="433"/>
      <c r="U56" s="433"/>
      <c r="V56" s="433"/>
      <c r="W56" s="433"/>
      <c r="X56" s="433"/>
      <c r="Y56" s="433"/>
      <c r="Z56" s="433"/>
    </row>
    <row r="57" spans="1:26" ht="9.75">
      <c r="A57" s="428"/>
      <c r="B57" s="428"/>
      <c r="C57" s="429"/>
      <c r="D57" s="429"/>
      <c r="E57" s="429"/>
      <c r="F57" s="430"/>
      <c r="G57" s="431"/>
      <c r="H57" s="432"/>
      <c r="I57" s="432"/>
      <c r="J57" s="431"/>
      <c r="K57" s="433"/>
      <c r="L57" s="433"/>
      <c r="M57" s="433"/>
      <c r="N57" s="433"/>
      <c r="O57" s="433"/>
      <c r="P57" s="433"/>
      <c r="Q57" s="433"/>
      <c r="R57" s="433"/>
      <c r="S57" s="433"/>
      <c r="T57" s="433"/>
      <c r="U57" s="433"/>
      <c r="V57" s="433"/>
      <c r="W57" s="433"/>
      <c r="X57" s="433"/>
      <c r="Y57" s="433"/>
      <c r="Z57" s="433"/>
    </row>
    <row r="58" spans="1:26" ht="9.75">
      <c r="A58" s="428"/>
      <c r="B58" s="428"/>
      <c r="C58" s="429"/>
      <c r="D58" s="429"/>
      <c r="E58" s="429"/>
      <c r="F58" s="430"/>
      <c r="G58" s="431"/>
      <c r="H58" s="432"/>
      <c r="I58" s="432"/>
      <c r="J58" s="431"/>
      <c r="K58" s="433"/>
      <c r="L58" s="433"/>
      <c r="M58" s="433"/>
      <c r="N58" s="433"/>
      <c r="O58" s="433"/>
      <c r="P58" s="433"/>
      <c r="Q58" s="433"/>
      <c r="R58" s="433"/>
      <c r="S58" s="433"/>
      <c r="T58" s="433"/>
      <c r="U58" s="433"/>
      <c r="V58" s="433"/>
      <c r="W58" s="433"/>
      <c r="X58" s="433"/>
      <c r="Y58" s="433"/>
      <c r="Z58" s="433"/>
    </row>
    <row r="59" spans="1:26" ht="9.75">
      <c r="A59" s="428"/>
      <c r="B59" s="428"/>
      <c r="C59" s="429"/>
      <c r="D59" s="429"/>
      <c r="E59" s="429"/>
      <c r="F59" s="430"/>
      <c r="G59" s="431"/>
      <c r="H59" s="432"/>
      <c r="I59" s="432"/>
      <c r="J59" s="431"/>
      <c r="K59" s="433"/>
      <c r="L59" s="433"/>
      <c r="M59" s="433"/>
      <c r="N59" s="433"/>
      <c r="O59" s="433"/>
      <c r="P59" s="433"/>
      <c r="Q59" s="433"/>
      <c r="R59" s="433"/>
      <c r="S59" s="433"/>
      <c r="T59" s="433"/>
      <c r="U59" s="433"/>
      <c r="V59" s="433"/>
      <c r="W59" s="433"/>
      <c r="X59" s="433"/>
      <c r="Y59" s="433"/>
      <c r="Z59" s="433"/>
    </row>
    <row r="60" spans="1:26" ht="9.75">
      <c r="A60" s="428"/>
      <c r="B60" s="428"/>
      <c r="C60" s="429"/>
      <c r="D60" s="429"/>
      <c r="E60" s="429"/>
      <c r="F60" s="430"/>
      <c r="G60" s="431"/>
      <c r="H60" s="432"/>
      <c r="I60" s="432"/>
      <c r="J60" s="431"/>
      <c r="K60" s="433"/>
      <c r="L60" s="433"/>
      <c r="M60" s="433"/>
      <c r="N60" s="433"/>
      <c r="O60" s="433"/>
      <c r="P60" s="433"/>
      <c r="Q60" s="433"/>
      <c r="R60" s="433"/>
      <c r="S60" s="433"/>
      <c r="T60" s="433"/>
      <c r="U60" s="433"/>
      <c r="V60" s="433"/>
      <c r="W60" s="433"/>
      <c r="X60" s="433"/>
      <c r="Y60" s="433"/>
      <c r="Z60" s="433"/>
    </row>
    <row r="61" spans="1:26" ht="9.75">
      <c r="A61" s="428"/>
      <c r="B61" s="428"/>
      <c r="C61" s="429"/>
      <c r="D61" s="429"/>
      <c r="E61" s="429"/>
      <c r="F61" s="430"/>
      <c r="G61" s="431"/>
      <c r="H61" s="432"/>
      <c r="I61" s="432"/>
      <c r="J61" s="431"/>
      <c r="K61" s="433"/>
      <c r="L61" s="433"/>
      <c r="M61" s="433"/>
      <c r="N61" s="433"/>
      <c r="O61" s="433"/>
      <c r="P61" s="433"/>
      <c r="Q61" s="433"/>
      <c r="R61" s="433"/>
      <c r="S61" s="433"/>
      <c r="T61" s="433"/>
      <c r="U61" s="433"/>
      <c r="V61" s="433"/>
      <c r="W61" s="433"/>
      <c r="X61" s="433"/>
      <c r="Y61" s="433"/>
      <c r="Z61" s="433"/>
    </row>
    <row r="62" spans="1:26" ht="9.75">
      <c r="A62" s="428"/>
      <c r="B62" s="428"/>
      <c r="C62" s="429"/>
      <c r="D62" s="429"/>
      <c r="E62" s="429"/>
      <c r="F62" s="430"/>
      <c r="G62" s="431"/>
      <c r="H62" s="432"/>
      <c r="I62" s="432"/>
      <c r="J62" s="431"/>
      <c r="K62" s="433"/>
      <c r="L62" s="433"/>
      <c r="M62" s="433"/>
      <c r="N62" s="433"/>
      <c r="O62" s="433"/>
      <c r="P62" s="433"/>
      <c r="Q62" s="433"/>
      <c r="R62" s="433"/>
      <c r="S62" s="433"/>
      <c r="T62" s="433"/>
      <c r="U62" s="433"/>
      <c r="V62" s="433"/>
      <c r="W62" s="433"/>
      <c r="X62" s="433"/>
      <c r="Y62" s="433"/>
      <c r="Z62" s="433"/>
    </row>
    <row r="63" spans="1:26" ht="9.75">
      <c r="A63" s="428"/>
      <c r="B63" s="428"/>
      <c r="C63" s="429"/>
      <c r="D63" s="429"/>
      <c r="E63" s="429"/>
      <c r="F63" s="430"/>
      <c r="G63" s="431"/>
      <c r="H63" s="432"/>
      <c r="I63" s="432"/>
      <c r="J63" s="431"/>
      <c r="K63" s="433"/>
      <c r="L63" s="433"/>
      <c r="M63" s="433"/>
      <c r="N63" s="433"/>
      <c r="O63" s="433"/>
      <c r="P63" s="480"/>
      <c r="Q63" s="457"/>
      <c r="R63" s="457"/>
      <c r="S63" s="457"/>
      <c r="T63" s="457"/>
      <c r="U63" s="457"/>
      <c r="V63" s="457"/>
      <c r="W63" s="457"/>
      <c r="X63" s="457"/>
      <c r="Y63" s="457"/>
      <c r="Z63" s="457"/>
    </row>
    <row r="64" spans="1:16" ht="9.75">
      <c r="A64" s="428"/>
      <c r="B64" s="428"/>
      <c r="C64" s="429"/>
      <c r="D64" s="429"/>
      <c r="E64" s="429"/>
      <c r="F64" s="430"/>
      <c r="G64" s="431"/>
      <c r="H64" s="432"/>
      <c r="I64" s="432"/>
      <c r="J64" s="431"/>
      <c r="K64" s="433"/>
      <c r="L64" s="433"/>
      <c r="M64" s="433"/>
      <c r="N64" s="433"/>
      <c r="O64" s="433"/>
      <c r="P64" s="434"/>
    </row>
    <row r="65" spans="1:16" ht="9.75">
      <c r="A65" s="428"/>
      <c r="B65" s="428"/>
      <c r="C65" s="429"/>
      <c r="D65" s="429"/>
      <c r="E65" s="429"/>
      <c r="F65" s="430"/>
      <c r="G65" s="431"/>
      <c r="H65" s="432"/>
      <c r="I65" s="432"/>
      <c r="J65" s="431"/>
      <c r="K65" s="433"/>
      <c r="L65" s="433"/>
      <c r="M65" s="433"/>
      <c r="N65" s="433"/>
      <c r="O65" s="433"/>
      <c r="P65" s="434"/>
    </row>
    <row r="66" spans="1:16" ht="9.75">
      <c r="A66" s="428"/>
      <c r="B66" s="428"/>
      <c r="C66" s="429"/>
      <c r="D66" s="429"/>
      <c r="E66" s="429"/>
      <c r="F66" s="430"/>
      <c r="G66" s="431"/>
      <c r="H66" s="432"/>
      <c r="I66" s="432"/>
      <c r="J66" s="431"/>
      <c r="K66" s="433"/>
      <c r="L66" s="433"/>
      <c r="M66" s="433"/>
      <c r="N66" s="433"/>
      <c r="O66" s="433"/>
      <c r="P66" s="434"/>
    </row>
    <row r="67" spans="1:16" ht="9.75">
      <c r="A67" s="428"/>
      <c r="B67" s="428"/>
      <c r="C67" s="429"/>
      <c r="D67" s="429"/>
      <c r="E67" s="429"/>
      <c r="F67" s="430"/>
      <c r="G67" s="431"/>
      <c r="H67" s="432"/>
      <c r="I67" s="432"/>
      <c r="J67" s="431"/>
      <c r="K67" s="433"/>
      <c r="L67" s="433"/>
      <c r="M67" s="433"/>
      <c r="N67" s="433"/>
      <c r="O67" s="433"/>
      <c r="P67" s="434"/>
    </row>
    <row r="68" spans="1:16" ht="9.75">
      <c r="A68" s="428"/>
      <c r="B68" s="428"/>
      <c r="C68" s="429"/>
      <c r="D68" s="429"/>
      <c r="E68" s="429"/>
      <c r="F68" s="430"/>
      <c r="G68" s="431"/>
      <c r="H68" s="432"/>
      <c r="I68" s="432"/>
      <c r="J68" s="431"/>
      <c r="K68" s="433"/>
      <c r="L68" s="433"/>
      <c r="M68" s="433"/>
      <c r="N68" s="433"/>
      <c r="O68" s="433"/>
      <c r="P68" s="434"/>
    </row>
    <row r="69" spans="1:16" ht="9.75">
      <c r="A69" s="428"/>
      <c r="B69" s="428"/>
      <c r="C69" s="429"/>
      <c r="D69" s="429"/>
      <c r="E69" s="429"/>
      <c r="F69" s="430"/>
      <c r="G69" s="431"/>
      <c r="H69" s="432"/>
      <c r="I69" s="432"/>
      <c r="J69" s="431"/>
      <c r="K69" s="433"/>
      <c r="L69" s="433"/>
      <c r="M69" s="433"/>
      <c r="N69" s="433"/>
      <c r="O69" s="433"/>
      <c r="P69" s="434"/>
    </row>
    <row r="70" spans="1:16" ht="9.75">
      <c r="A70" s="428"/>
      <c r="B70" s="428"/>
      <c r="C70" s="429"/>
      <c r="D70" s="429"/>
      <c r="E70" s="429"/>
      <c r="F70" s="430"/>
      <c r="G70" s="431"/>
      <c r="H70" s="432"/>
      <c r="I70" s="432"/>
      <c r="J70" s="431"/>
      <c r="K70" s="433"/>
      <c r="L70" s="433"/>
      <c r="M70" s="433"/>
      <c r="N70" s="433"/>
      <c r="O70" s="433"/>
      <c r="P70" s="434"/>
    </row>
    <row r="71" spans="1:16" ht="9.75">
      <c r="A71" s="428"/>
      <c r="B71" s="428"/>
      <c r="C71" s="429"/>
      <c r="D71" s="429"/>
      <c r="E71" s="429"/>
      <c r="F71" s="430"/>
      <c r="G71" s="431"/>
      <c r="H71" s="432"/>
      <c r="I71" s="432"/>
      <c r="J71" s="431"/>
      <c r="K71" s="433"/>
      <c r="L71" s="433"/>
      <c r="M71" s="433"/>
      <c r="N71" s="433"/>
      <c r="O71" s="433"/>
      <c r="P71" s="434"/>
    </row>
    <row r="72" spans="1:16" ht="9.75">
      <c r="A72" s="428"/>
      <c r="B72" s="428"/>
      <c r="C72" s="429"/>
      <c r="D72" s="429"/>
      <c r="E72" s="429"/>
      <c r="F72" s="430"/>
      <c r="G72" s="431"/>
      <c r="H72" s="432"/>
      <c r="I72" s="432"/>
      <c r="J72" s="431"/>
      <c r="K72" s="433"/>
      <c r="L72" s="433"/>
      <c r="M72" s="433"/>
      <c r="N72" s="433"/>
      <c r="O72" s="433"/>
      <c r="P72" s="434"/>
    </row>
    <row r="73" spans="1:16" ht="9.75">
      <c r="A73" s="428"/>
      <c r="B73" s="428"/>
      <c r="C73" s="429"/>
      <c r="D73" s="429"/>
      <c r="E73" s="429"/>
      <c r="F73" s="430"/>
      <c r="G73" s="431"/>
      <c r="H73" s="432"/>
      <c r="I73" s="432"/>
      <c r="J73" s="431"/>
      <c r="K73" s="433"/>
      <c r="L73" s="433"/>
      <c r="M73" s="433"/>
      <c r="N73" s="433"/>
      <c r="O73" s="433"/>
      <c r="P73" s="434"/>
    </row>
    <row r="74" spans="1:16" ht="9.75">
      <c r="A74" s="428"/>
      <c r="B74" s="428"/>
      <c r="C74" s="429"/>
      <c r="D74" s="429"/>
      <c r="E74" s="429"/>
      <c r="F74" s="430"/>
      <c r="G74" s="431"/>
      <c r="H74" s="432"/>
      <c r="I74" s="432"/>
      <c r="J74" s="431"/>
      <c r="K74" s="433"/>
      <c r="L74" s="433"/>
      <c r="M74" s="433"/>
      <c r="N74" s="433"/>
      <c r="O74" s="433"/>
      <c r="P74" s="434"/>
    </row>
    <row r="75" spans="1:16" ht="9.75">
      <c r="A75" s="428"/>
      <c r="B75" s="428"/>
      <c r="C75" s="429"/>
      <c r="D75" s="429"/>
      <c r="E75" s="429"/>
      <c r="F75" s="430"/>
      <c r="G75" s="431"/>
      <c r="H75" s="432"/>
      <c r="I75" s="432"/>
      <c r="J75" s="431"/>
      <c r="K75" s="433"/>
      <c r="L75" s="433"/>
      <c r="M75" s="433"/>
      <c r="N75" s="433"/>
      <c r="O75" s="433"/>
      <c r="P75" s="434"/>
    </row>
    <row r="76" spans="1:16" ht="9.75">
      <c r="A76" s="428"/>
      <c r="B76" s="428"/>
      <c r="C76" s="429"/>
      <c r="D76" s="429"/>
      <c r="E76" s="429"/>
      <c r="F76" s="430"/>
      <c r="G76" s="431"/>
      <c r="H76" s="432"/>
      <c r="I76" s="432"/>
      <c r="J76" s="431"/>
      <c r="K76" s="433"/>
      <c r="L76" s="433"/>
      <c r="M76" s="433"/>
      <c r="N76" s="433"/>
      <c r="O76" s="433"/>
      <c r="P76" s="434"/>
    </row>
    <row r="77" spans="1:16" ht="9.75">
      <c r="A77" s="428"/>
      <c r="B77" s="428"/>
      <c r="C77" s="429"/>
      <c r="D77" s="429"/>
      <c r="E77" s="429"/>
      <c r="F77" s="430"/>
      <c r="G77" s="431"/>
      <c r="H77" s="432"/>
      <c r="I77" s="432"/>
      <c r="J77" s="431"/>
      <c r="K77" s="433"/>
      <c r="L77" s="433"/>
      <c r="M77" s="433"/>
      <c r="N77" s="433"/>
      <c r="O77" s="433"/>
      <c r="P77" s="434"/>
    </row>
    <row r="78" spans="1:16" ht="9.75">
      <c r="A78" s="428"/>
      <c r="B78" s="428"/>
      <c r="C78" s="429"/>
      <c r="D78" s="429"/>
      <c r="E78" s="429"/>
      <c r="F78" s="430"/>
      <c r="G78" s="431"/>
      <c r="H78" s="432"/>
      <c r="I78" s="432"/>
      <c r="J78" s="431"/>
      <c r="K78" s="433"/>
      <c r="L78" s="433"/>
      <c r="M78" s="433"/>
      <c r="N78" s="433"/>
      <c r="O78" s="433"/>
      <c r="P78" s="434"/>
    </row>
    <row r="79" spans="1:16" ht="9.75">
      <c r="A79" s="428"/>
      <c r="B79" s="428"/>
      <c r="C79" s="429"/>
      <c r="D79" s="429"/>
      <c r="E79" s="429"/>
      <c r="F79" s="430"/>
      <c r="G79" s="431"/>
      <c r="H79" s="432"/>
      <c r="I79" s="432"/>
      <c r="J79" s="431"/>
      <c r="K79" s="433"/>
      <c r="L79" s="433"/>
      <c r="M79" s="433"/>
      <c r="N79" s="433"/>
      <c r="O79" s="433"/>
      <c r="P79" s="434"/>
    </row>
    <row r="80" spans="1:16" ht="9.75">
      <c r="A80" s="428"/>
      <c r="B80" s="428"/>
      <c r="C80" s="429"/>
      <c r="D80" s="429"/>
      <c r="E80" s="429"/>
      <c r="F80" s="430"/>
      <c r="G80" s="431"/>
      <c r="H80" s="432"/>
      <c r="I80" s="432"/>
      <c r="J80" s="431"/>
      <c r="K80" s="433"/>
      <c r="L80" s="433"/>
      <c r="M80" s="433"/>
      <c r="N80" s="433"/>
      <c r="O80" s="433"/>
      <c r="P80" s="434"/>
    </row>
    <row r="81" spans="1:16" ht="9.75">
      <c r="A81" s="428"/>
      <c r="B81" s="428"/>
      <c r="C81" s="429"/>
      <c r="D81" s="429"/>
      <c r="E81" s="429"/>
      <c r="F81" s="430"/>
      <c r="G81" s="431"/>
      <c r="H81" s="432"/>
      <c r="I81" s="432"/>
      <c r="J81" s="431"/>
      <c r="K81" s="433"/>
      <c r="L81" s="433"/>
      <c r="M81" s="433"/>
      <c r="N81" s="433"/>
      <c r="O81" s="433"/>
      <c r="P81" s="434"/>
    </row>
    <row r="82" spans="1:16" ht="9.75">
      <c r="A82" s="428"/>
      <c r="B82" s="428"/>
      <c r="C82" s="429"/>
      <c r="D82" s="429"/>
      <c r="E82" s="429"/>
      <c r="F82" s="430"/>
      <c r="G82" s="431"/>
      <c r="H82" s="432"/>
      <c r="I82" s="432"/>
      <c r="J82" s="431"/>
      <c r="K82" s="433"/>
      <c r="L82" s="433"/>
      <c r="M82" s="433"/>
      <c r="N82" s="433"/>
      <c r="O82" s="433"/>
      <c r="P82" s="434"/>
    </row>
    <row r="83" spans="1:16" ht="9.75">
      <c r="A83" s="428"/>
      <c r="B83" s="428"/>
      <c r="C83" s="429"/>
      <c r="D83" s="429"/>
      <c r="E83" s="429"/>
      <c r="F83" s="430"/>
      <c r="G83" s="431"/>
      <c r="H83" s="432"/>
      <c r="I83" s="432"/>
      <c r="J83" s="431"/>
      <c r="K83" s="433"/>
      <c r="L83" s="433"/>
      <c r="M83" s="433"/>
      <c r="N83" s="433"/>
      <c r="O83" s="433"/>
      <c r="P83" s="434"/>
    </row>
    <row r="84" spans="1:16" ht="9.75">
      <c r="A84" s="428"/>
      <c r="B84" s="428"/>
      <c r="C84" s="429"/>
      <c r="D84" s="429"/>
      <c r="E84" s="429"/>
      <c r="F84" s="430"/>
      <c r="G84" s="431"/>
      <c r="H84" s="432"/>
      <c r="I84" s="432"/>
      <c r="J84" s="431"/>
      <c r="K84" s="433"/>
      <c r="L84" s="433"/>
      <c r="M84" s="433"/>
      <c r="N84" s="433"/>
      <c r="O84" s="433"/>
      <c r="P84" s="434"/>
    </row>
    <row r="85" spans="1:16" ht="9.75">
      <c r="A85" s="428"/>
      <c r="B85" s="428"/>
      <c r="C85" s="429"/>
      <c r="D85" s="429"/>
      <c r="E85" s="429"/>
      <c r="F85" s="430"/>
      <c r="G85" s="431"/>
      <c r="H85" s="432"/>
      <c r="I85" s="432"/>
      <c r="J85" s="431"/>
      <c r="K85" s="433"/>
      <c r="L85" s="433"/>
      <c r="M85" s="433"/>
      <c r="N85" s="433"/>
      <c r="O85" s="433"/>
      <c r="P85" s="434"/>
    </row>
    <row r="86" spans="1:16" ht="9.75">
      <c r="A86" s="428"/>
      <c r="B86" s="428"/>
      <c r="C86" s="429"/>
      <c r="D86" s="429"/>
      <c r="E86" s="429"/>
      <c r="F86" s="430"/>
      <c r="G86" s="431"/>
      <c r="H86" s="432"/>
      <c r="I86" s="432"/>
      <c r="J86" s="431"/>
      <c r="K86" s="433"/>
      <c r="L86" s="433"/>
      <c r="M86" s="433"/>
      <c r="N86" s="433"/>
      <c r="O86" s="433"/>
      <c r="P86" s="434"/>
    </row>
    <row r="87" spans="1:16" ht="9.75">
      <c r="A87" s="428"/>
      <c r="B87" s="428"/>
      <c r="C87" s="429"/>
      <c r="D87" s="429"/>
      <c r="E87" s="429"/>
      <c r="F87" s="430"/>
      <c r="G87" s="431"/>
      <c r="H87" s="432"/>
      <c r="I87" s="432"/>
      <c r="J87" s="431"/>
      <c r="K87" s="433"/>
      <c r="L87" s="433"/>
      <c r="M87" s="433"/>
      <c r="N87" s="433"/>
      <c r="O87" s="433"/>
      <c r="P87" s="434"/>
    </row>
    <row r="88" spans="1:16" ht="9.75">
      <c r="A88" s="428"/>
      <c r="B88" s="428"/>
      <c r="C88" s="429"/>
      <c r="D88" s="429"/>
      <c r="E88" s="429"/>
      <c r="F88" s="430"/>
      <c r="G88" s="431"/>
      <c r="H88" s="432"/>
      <c r="I88" s="432"/>
      <c r="J88" s="431"/>
      <c r="K88" s="433"/>
      <c r="L88" s="433"/>
      <c r="M88" s="433"/>
      <c r="N88" s="433"/>
      <c r="O88" s="433"/>
      <c r="P88" s="434"/>
    </row>
    <row r="89" spans="1:16" ht="9.75">
      <c r="A89" s="428"/>
      <c r="B89" s="428"/>
      <c r="C89" s="429"/>
      <c r="D89" s="429"/>
      <c r="E89" s="429"/>
      <c r="F89" s="430"/>
      <c r="G89" s="431"/>
      <c r="H89" s="432"/>
      <c r="I89" s="432"/>
      <c r="J89" s="431"/>
      <c r="K89" s="433"/>
      <c r="L89" s="433"/>
      <c r="M89" s="433"/>
      <c r="N89" s="433"/>
      <c r="O89" s="433"/>
      <c r="P89" s="434"/>
    </row>
    <row r="90" spans="1:16" ht="9.75">
      <c r="A90" s="428"/>
      <c r="B90" s="428"/>
      <c r="C90" s="429"/>
      <c r="D90" s="429"/>
      <c r="E90" s="429"/>
      <c r="F90" s="430"/>
      <c r="G90" s="431"/>
      <c r="H90" s="432"/>
      <c r="I90" s="432"/>
      <c r="J90" s="431"/>
      <c r="K90" s="433"/>
      <c r="L90" s="433"/>
      <c r="M90" s="433"/>
      <c r="N90" s="433"/>
      <c r="O90" s="433"/>
      <c r="P90" s="434"/>
    </row>
    <row r="91" spans="1:16" ht="9.75">
      <c r="A91" s="428"/>
      <c r="B91" s="428"/>
      <c r="C91" s="429"/>
      <c r="D91" s="429"/>
      <c r="E91" s="429"/>
      <c r="F91" s="430"/>
      <c r="G91" s="431"/>
      <c r="H91" s="432"/>
      <c r="I91" s="432"/>
      <c r="J91" s="431"/>
      <c r="K91" s="433"/>
      <c r="L91" s="433"/>
      <c r="M91" s="433"/>
      <c r="N91" s="433"/>
      <c r="O91" s="433"/>
      <c r="P91" s="434"/>
    </row>
    <row r="92" spans="1:16" ht="9.75">
      <c r="A92" s="428"/>
      <c r="B92" s="428"/>
      <c r="C92" s="429"/>
      <c r="D92" s="429"/>
      <c r="E92" s="429"/>
      <c r="F92" s="430"/>
      <c r="G92" s="431"/>
      <c r="H92" s="432"/>
      <c r="I92" s="432"/>
      <c r="J92" s="431"/>
      <c r="K92" s="433"/>
      <c r="L92" s="433"/>
      <c r="M92" s="433"/>
      <c r="N92" s="433"/>
      <c r="O92" s="433"/>
      <c r="P92" s="434"/>
    </row>
  </sheetData>
  <mergeCells count="20">
    <mergeCell ref="A30:O30"/>
    <mergeCell ref="G32:J32"/>
    <mergeCell ref="E9:E10"/>
    <mergeCell ref="F9:I9"/>
    <mergeCell ref="N8:N10"/>
    <mergeCell ref="O8:O10"/>
    <mergeCell ref="L2:O2"/>
    <mergeCell ref="L3:O3"/>
    <mergeCell ref="L4:O4"/>
    <mergeCell ref="L5:O5"/>
    <mergeCell ref="A6:O6"/>
    <mergeCell ref="A7:A10"/>
    <mergeCell ref="B7:B10"/>
    <mergeCell ref="C7:C10"/>
    <mergeCell ref="D7:D10"/>
    <mergeCell ref="E7:O7"/>
    <mergeCell ref="E8:I8"/>
    <mergeCell ref="J8:J10"/>
    <mergeCell ref="L8:L10"/>
    <mergeCell ref="M8:M10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2"/>
  <sheetViews>
    <sheetView workbookViewId="0" topLeftCell="A1">
      <selection activeCell="K108" sqref="K108"/>
    </sheetView>
  </sheetViews>
  <sheetFormatPr defaultColWidth="9.00390625" defaultRowHeight="12.75"/>
  <cols>
    <col min="1" max="1" width="5.375" style="292" customWidth="1"/>
    <col min="2" max="2" width="41.75390625" style="292" customWidth="1"/>
    <col min="3" max="3" width="13.875" style="292" customWidth="1"/>
    <col min="4" max="4" width="7.75390625" style="292" customWidth="1"/>
    <col min="5" max="5" width="13.625" style="292" customWidth="1"/>
    <col min="6" max="6" width="11.75390625" style="292" customWidth="1"/>
    <col min="7" max="7" width="15.00390625" style="292" customWidth="1"/>
    <col min="8" max="9" width="11.00390625" style="292" customWidth="1"/>
    <col min="10" max="16384" width="9.125" style="292" customWidth="1"/>
  </cols>
  <sheetData>
    <row r="1" ht="11.25">
      <c r="H1" s="292" t="s">
        <v>487</v>
      </c>
    </row>
    <row r="2" ht="11.25">
      <c r="H2" s="292" t="s">
        <v>569</v>
      </c>
    </row>
    <row r="3" ht="11.25">
      <c r="H3" s="292" t="s">
        <v>136</v>
      </c>
    </row>
    <row r="4" ht="11.25">
      <c r="H4" s="292" t="s">
        <v>574</v>
      </c>
    </row>
    <row r="5" spans="2:9" ht="18.75" customHeight="1">
      <c r="B5" s="634" t="s">
        <v>327</v>
      </c>
      <c r="C5" s="634"/>
      <c r="D5" s="634"/>
      <c r="E5" s="634"/>
      <c r="F5" s="634"/>
      <c r="G5" s="634"/>
      <c r="H5" s="634"/>
      <c r="I5" s="634"/>
    </row>
    <row r="6" spans="1:9" ht="36.75" customHeight="1">
      <c r="A6" s="640" t="s">
        <v>137</v>
      </c>
      <c r="B6" s="640" t="s">
        <v>328</v>
      </c>
      <c r="C6" s="640" t="s">
        <v>329</v>
      </c>
      <c r="D6" s="640" t="s">
        <v>330</v>
      </c>
      <c r="E6" s="640" t="s">
        <v>331</v>
      </c>
      <c r="F6" s="640" t="s">
        <v>372</v>
      </c>
      <c r="G6" s="640" t="s">
        <v>373</v>
      </c>
      <c r="H6" s="638" t="s">
        <v>374</v>
      </c>
      <c r="I6" s="639"/>
    </row>
    <row r="7" spans="1:9" ht="12" customHeight="1">
      <c r="A7" s="641"/>
      <c r="B7" s="641"/>
      <c r="C7" s="641"/>
      <c r="D7" s="641"/>
      <c r="E7" s="641"/>
      <c r="F7" s="641"/>
      <c r="G7" s="641"/>
      <c r="H7" s="518">
        <v>2008</v>
      </c>
      <c r="I7" s="518">
        <v>2009</v>
      </c>
    </row>
    <row r="8" spans="1:9" ht="12" thickBot="1">
      <c r="A8" s="316" t="s">
        <v>178</v>
      </c>
      <c r="B8" s="524" t="s">
        <v>332</v>
      </c>
      <c r="C8" s="509"/>
      <c r="D8" s="316"/>
      <c r="E8" s="525">
        <f>E12+E20+E28+E46+E60+E67+E37+E53+E75+E82</f>
        <v>8942986</v>
      </c>
      <c r="F8" s="525">
        <f>F12+F20+F28+F46+F60+F67+F37+F53+F75+F82</f>
        <v>1778625</v>
      </c>
      <c r="G8" s="525">
        <f>G12+G20+G28+G46+G60+G67+G37+G53+G75+G82</f>
        <v>3120957</v>
      </c>
      <c r="H8" s="525">
        <f>H12+H20+H28+H46+H60+H67+H37+H53+H75+H82</f>
        <v>2608628</v>
      </c>
      <c r="I8" s="525">
        <f>I12+I20+I28+I46+I60+I67+I37+I53+I75+I82</f>
        <v>0</v>
      </c>
    </row>
    <row r="9" spans="1:9" ht="11.25">
      <c r="A9" s="276"/>
      <c r="B9" s="519" t="s">
        <v>333</v>
      </c>
      <c r="C9" s="520"/>
      <c r="D9" s="521"/>
      <c r="E9" s="522"/>
      <c r="F9" s="522"/>
      <c r="G9" s="522"/>
      <c r="H9" s="522"/>
      <c r="I9" s="523"/>
    </row>
    <row r="10" spans="1:9" ht="11.25">
      <c r="A10" s="276"/>
      <c r="B10" s="299" t="s">
        <v>334</v>
      </c>
      <c r="C10" s="300"/>
      <c r="D10" s="301"/>
      <c r="E10" s="302"/>
      <c r="F10" s="302"/>
      <c r="G10" s="302"/>
      <c r="H10" s="302"/>
      <c r="I10" s="303"/>
    </row>
    <row r="11" spans="1:9" ht="11.25">
      <c r="A11" s="276"/>
      <c r="B11" s="299" t="s">
        <v>335</v>
      </c>
      <c r="C11" s="300"/>
      <c r="D11" s="301"/>
      <c r="E11" s="302"/>
      <c r="F11" s="302"/>
      <c r="G11" s="302"/>
      <c r="H11" s="302"/>
      <c r="I11" s="303"/>
    </row>
    <row r="12" spans="1:9" ht="24" customHeight="1">
      <c r="A12" s="276">
        <v>1</v>
      </c>
      <c r="B12" s="141" t="s">
        <v>375</v>
      </c>
      <c r="C12" s="635" t="s">
        <v>143</v>
      </c>
      <c r="D12" s="635" t="s">
        <v>361</v>
      </c>
      <c r="E12" s="304">
        <f>I12+H12+G12+F12</f>
        <v>65202</v>
      </c>
      <c r="F12" s="304">
        <f>SUM(F13:F16)</f>
        <v>19560</v>
      </c>
      <c r="G12" s="304">
        <f>SUM(G13:G16)</f>
        <v>45642</v>
      </c>
      <c r="H12" s="304">
        <f>SUM(H13:H16)</f>
        <v>0</v>
      </c>
      <c r="I12" s="293"/>
    </row>
    <row r="13" spans="1:9" ht="12.75" customHeight="1">
      <c r="A13" s="276"/>
      <c r="B13" s="293" t="s">
        <v>336</v>
      </c>
      <c r="C13" s="636"/>
      <c r="D13" s="636"/>
      <c r="E13" s="305">
        <f>SUM(F13:I13)</f>
        <v>0</v>
      </c>
      <c r="F13" s="305"/>
      <c r="G13" s="305"/>
      <c r="H13" s="305"/>
      <c r="I13" s="293"/>
    </row>
    <row r="14" spans="1:9" ht="12.75" customHeight="1">
      <c r="A14" s="276"/>
      <c r="B14" s="293" t="s">
        <v>337</v>
      </c>
      <c r="C14" s="636"/>
      <c r="D14" s="636"/>
      <c r="E14" s="305">
        <f>SUM(F14:I14)</f>
        <v>0</v>
      </c>
      <c r="F14" s="305"/>
      <c r="G14" s="305"/>
      <c r="H14" s="305"/>
      <c r="I14" s="293"/>
    </row>
    <row r="15" spans="1:9" ht="12.75" customHeight="1">
      <c r="A15" s="276"/>
      <c r="B15" s="293" t="s">
        <v>338</v>
      </c>
      <c r="C15" s="636"/>
      <c r="D15" s="636"/>
      <c r="E15" s="305">
        <f>SUM(F15:I15)</f>
        <v>16301</v>
      </c>
      <c r="F15" s="305">
        <v>4890</v>
      </c>
      <c r="G15" s="305">
        <v>11411</v>
      </c>
      <c r="H15" s="305"/>
      <c r="I15" s="293"/>
    </row>
    <row r="16" spans="1:9" ht="12.75" customHeight="1" thickBot="1">
      <c r="A16" s="276"/>
      <c r="B16" s="293" t="s">
        <v>341</v>
      </c>
      <c r="C16" s="636"/>
      <c r="D16" s="637"/>
      <c r="E16" s="305">
        <f>SUM(F16:I16)</f>
        <v>48901</v>
      </c>
      <c r="F16" s="305">
        <v>14670</v>
      </c>
      <c r="G16" s="305">
        <v>34231</v>
      </c>
      <c r="H16" s="305"/>
      <c r="I16" s="293"/>
    </row>
    <row r="17" spans="1:9" ht="11.25">
      <c r="A17" s="306"/>
      <c r="B17" s="294" t="s">
        <v>333</v>
      </c>
      <c r="C17" s="295"/>
      <c r="D17" s="296"/>
      <c r="E17" s="297"/>
      <c r="F17" s="297"/>
      <c r="G17" s="297"/>
      <c r="H17" s="297"/>
      <c r="I17" s="298"/>
    </row>
    <row r="18" spans="1:9" ht="11.25">
      <c r="A18" s="276"/>
      <c r="B18" s="299" t="s">
        <v>334</v>
      </c>
      <c r="C18" s="300"/>
      <c r="D18" s="301"/>
      <c r="E18" s="302"/>
      <c r="F18" s="302"/>
      <c r="G18" s="302"/>
      <c r="H18" s="302"/>
      <c r="I18" s="303"/>
    </row>
    <row r="19" spans="1:9" ht="11.25">
      <c r="A19" s="276"/>
      <c r="B19" s="299" t="s">
        <v>335</v>
      </c>
      <c r="C19" s="300"/>
      <c r="D19" s="301"/>
      <c r="E19" s="302"/>
      <c r="F19" s="302"/>
      <c r="G19" s="302"/>
      <c r="H19" s="302"/>
      <c r="I19" s="303"/>
    </row>
    <row r="20" spans="1:9" ht="25.5" customHeight="1">
      <c r="A20" s="276">
        <v>2</v>
      </c>
      <c r="B20" s="141" t="s">
        <v>376</v>
      </c>
      <c r="C20" s="635" t="s">
        <v>143</v>
      </c>
      <c r="D20" s="635" t="s">
        <v>361</v>
      </c>
      <c r="E20" s="304">
        <f>I20+H20+G20+F20</f>
        <v>582000</v>
      </c>
      <c r="F20" s="304">
        <f>SUM(F21:F24)</f>
        <v>232800</v>
      </c>
      <c r="G20" s="304">
        <f>SUM(G21:G24)</f>
        <v>349200</v>
      </c>
      <c r="H20" s="304">
        <f>SUM(H21:H24)</f>
        <v>0</v>
      </c>
      <c r="I20" s="293"/>
    </row>
    <row r="21" spans="1:9" ht="12.75" customHeight="1">
      <c r="A21" s="276"/>
      <c r="B21" s="293" t="s">
        <v>336</v>
      </c>
      <c r="C21" s="636"/>
      <c r="D21" s="636"/>
      <c r="E21" s="305">
        <f>SUM(F21:I21)</f>
        <v>0</v>
      </c>
      <c r="F21" s="305"/>
      <c r="G21" s="305"/>
      <c r="H21" s="305"/>
      <c r="I21" s="293"/>
    </row>
    <row r="22" spans="1:9" ht="12.75" customHeight="1">
      <c r="A22" s="276"/>
      <c r="B22" s="293" t="s">
        <v>337</v>
      </c>
      <c r="C22" s="636"/>
      <c r="D22" s="636"/>
      <c r="E22" s="305">
        <f>SUM(F22:I22)</f>
        <v>0</v>
      </c>
      <c r="F22" s="305"/>
      <c r="G22" s="305"/>
      <c r="H22" s="305"/>
      <c r="I22" s="293"/>
    </row>
    <row r="23" spans="1:9" ht="12.75" customHeight="1">
      <c r="A23" s="276"/>
      <c r="B23" s="293" t="s">
        <v>338</v>
      </c>
      <c r="C23" s="636"/>
      <c r="D23" s="636"/>
      <c r="E23" s="305">
        <f>SUM(F23:I23)</f>
        <v>187171</v>
      </c>
      <c r="F23" s="305">
        <v>74868</v>
      </c>
      <c r="G23" s="305">
        <v>112303</v>
      </c>
      <c r="H23" s="305"/>
      <c r="I23" s="293"/>
    </row>
    <row r="24" spans="1:9" ht="12.75" customHeight="1" thickBot="1">
      <c r="A24" s="276"/>
      <c r="B24" s="293" t="s">
        <v>341</v>
      </c>
      <c r="C24" s="636"/>
      <c r="D24" s="637"/>
      <c r="E24" s="305">
        <f>SUM(F24:I24)</f>
        <v>394829</v>
      </c>
      <c r="F24" s="305">
        <v>157932</v>
      </c>
      <c r="G24" s="305">
        <v>236897</v>
      </c>
      <c r="H24" s="305"/>
      <c r="I24" s="293"/>
    </row>
    <row r="25" spans="1:9" ht="11.25">
      <c r="A25" s="306"/>
      <c r="B25" s="294" t="s">
        <v>377</v>
      </c>
      <c r="C25" s="295"/>
      <c r="D25" s="296"/>
      <c r="E25" s="297"/>
      <c r="F25" s="297"/>
      <c r="G25" s="297"/>
      <c r="H25" s="297"/>
      <c r="I25" s="298"/>
    </row>
    <row r="26" spans="1:9" ht="11.25">
      <c r="A26" s="276"/>
      <c r="B26" s="299" t="s">
        <v>334</v>
      </c>
      <c r="C26" s="300"/>
      <c r="D26" s="301"/>
      <c r="E26" s="302"/>
      <c r="F26" s="302"/>
      <c r="G26" s="302"/>
      <c r="H26" s="302"/>
      <c r="I26" s="303"/>
    </row>
    <row r="27" spans="1:9" ht="11.25">
      <c r="A27" s="276"/>
      <c r="B27" s="299" t="s">
        <v>378</v>
      </c>
      <c r="C27" s="300"/>
      <c r="D27" s="301"/>
      <c r="E27" s="302"/>
      <c r="F27" s="302"/>
      <c r="G27" s="302"/>
      <c r="H27" s="302"/>
      <c r="I27" s="303"/>
    </row>
    <row r="28" spans="1:9" ht="25.5" customHeight="1">
      <c r="A28" s="276">
        <v>3</v>
      </c>
      <c r="B28" s="141" t="s">
        <v>379</v>
      </c>
      <c r="C28" s="635" t="s">
        <v>380</v>
      </c>
      <c r="D28" s="635" t="s">
        <v>381</v>
      </c>
      <c r="E28" s="304">
        <f>I28+H28+G28+F28</f>
        <v>1082476</v>
      </c>
      <c r="F28" s="304">
        <f>SUM(F29:F33)</f>
        <v>4449</v>
      </c>
      <c r="G28" s="304">
        <f>SUM(G29:G33)</f>
        <v>934119</v>
      </c>
      <c r="H28" s="304">
        <f>SUM(H29:H33)</f>
        <v>143908</v>
      </c>
      <c r="I28" s="293"/>
    </row>
    <row r="29" spans="1:9" ht="11.25">
      <c r="A29" s="276"/>
      <c r="B29" s="293" t="s">
        <v>336</v>
      </c>
      <c r="C29" s="636"/>
      <c r="D29" s="636"/>
      <c r="E29" s="305">
        <f>SUM(F29:I29)</f>
        <v>0</v>
      </c>
      <c r="F29" s="305"/>
      <c r="G29" s="305"/>
      <c r="H29" s="305"/>
      <c r="I29" s="293"/>
    </row>
    <row r="30" spans="1:9" ht="11.25">
      <c r="A30" s="276"/>
      <c r="B30" s="293" t="s">
        <v>337</v>
      </c>
      <c r="C30" s="636"/>
      <c r="D30" s="636"/>
      <c r="E30" s="305">
        <f>SUM(F30:I30)</f>
        <v>0</v>
      </c>
      <c r="F30" s="305"/>
      <c r="G30" s="305"/>
      <c r="H30" s="305"/>
      <c r="I30" s="293"/>
    </row>
    <row r="31" spans="1:9" ht="11.25">
      <c r="A31" s="276"/>
      <c r="B31" s="293" t="s">
        <v>338</v>
      </c>
      <c r="C31" s="636"/>
      <c r="D31" s="636"/>
      <c r="E31" s="305">
        <f>SUM(F31:I31)</f>
        <v>270619</v>
      </c>
      <c r="F31" s="305">
        <v>1112</v>
      </c>
      <c r="G31" s="305">
        <v>233530</v>
      </c>
      <c r="H31" s="305">
        <v>35977</v>
      </c>
      <c r="I31" s="293"/>
    </row>
    <row r="32" spans="1:9" ht="11.25">
      <c r="A32" s="276"/>
      <c r="B32" s="293" t="s">
        <v>341</v>
      </c>
      <c r="C32" s="636"/>
      <c r="D32" s="636"/>
      <c r="E32" s="305">
        <f>SUM(F32:I32)</f>
        <v>811857</v>
      </c>
      <c r="F32" s="305">
        <v>3337</v>
      </c>
      <c r="G32" s="305">
        <v>700589</v>
      </c>
      <c r="H32" s="305">
        <v>107931</v>
      </c>
      <c r="I32" s="293"/>
    </row>
    <row r="33" spans="1:9" ht="11.25">
      <c r="A33" s="290"/>
      <c r="B33" s="293" t="s">
        <v>340</v>
      </c>
      <c r="C33" s="307"/>
      <c r="D33" s="290"/>
      <c r="E33" s="305"/>
      <c r="F33" s="305"/>
      <c r="G33" s="305"/>
      <c r="H33" s="305"/>
      <c r="I33" s="293"/>
    </row>
    <row r="34" spans="1:9" ht="11.25">
      <c r="A34" s="273"/>
      <c r="B34" s="299" t="s">
        <v>377</v>
      </c>
      <c r="C34" s="300"/>
      <c r="D34" s="301"/>
      <c r="E34" s="302"/>
      <c r="F34" s="302"/>
      <c r="G34" s="302"/>
      <c r="H34" s="302"/>
      <c r="I34" s="303"/>
    </row>
    <row r="35" spans="1:9" ht="11.25">
      <c r="A35" s="276"/>
      <c r="B35" s="299" t="s">
        <v>334</v>
      </c>
      <c r="C35" s="300"/>
      <c r="D35" s="301"/>
      <c r="E35" s="302"/>
      <c r="F35" s="302"/>
      <c r="G35" s="302"/>
      <c r="H35" s="302"/>
      <c r="I35" s="303"/>
    </row>
    <row r="36" spans="1:9" ht="11.25">
      <c r="A36" s="276"/>
      <c r="B36" s="299" t="s">
        <v>382</v>
      </c>
      <c r="C36" s="300"/>
      <c r="D36" s="301"/>
      <c r="E36" s="302"/>
      <c r="F36" s="302"/>
      <c r="G36" s="302"/>
      <c r="H36" s="302"/>
      <c r="I36" s="303"/>
    </row>
    <row r="37" spans="1:9" ht="16.5" customHeight="1">
      <c r="A37" s="276">
        <v>4</v>
      </c>
      <c r="B37" s="141" t="s">
        <v>383</v>
      </c>
      <c r="C37" s="635" t="s">
        <v>143</v>
      </c>
      <c r="D37" s="635" t="s">
        <v>391</v>
      </c>
      <c r="E37" s="304">
        <f>I37+H37+G37+F37</f>
        <v>939000</v>
      </c>
      <c r="F37" s="304">
        <f>SUM(F38:F41)</f>
        <v>0</v>
      </c>
      <c r="G37" s="304">
        <f>SUM(G38:G41)</f>
        <v>554280</v>
      </c>
      <c r="H37" s="304">
        <f>SUM(H38:H41)</f>
        <v>384720</v>
      </c>
      <c r="I37" s="293"/>
    </row>
    <row r="38" spans="1:9" ht="11.25">
      <c r="A38" s="276"/>
      <c r="B38" s="293" t="s">
        <v>336</v>
      </c>
      <c r="C38" s="636"/>
      <c r="D38" s="636"/>
      <c r="E38" s="305">
        <f>SUM(F38:I38)</f>
        <v>0</v>
      </c>
      <c r="F38" s="305"/>
      <c r="G38" s="305"/>
      <c r="H38" s="305"/>
      <c r="I38" s="293"/>
    </row>
    <row r="39" spans="1:9" ht="11.25">
      <c r="A39" s="276"/>
      <c r="B39" s="293" t="s">
        <v>337</v>
      </c>
      <c r="C39" s="636"/>
      <c r="D39" s="636"/>
      <c r="E39" s="305">
        <f>SUM(F39:I39)</f>
        <v>0</v>
      </c>
      <c r="F39" s="305"/>
      <c r="G39" s="305"/>
      <c r="H39" s="305"/>
      <c r="I39" s="293"/>
    </row>
    <row r="40" spans="1:9" ht="11.25">
      <c r="A40" s="276"/>
      <c r="B40" s="293" t="s">
        <v>338</v>
      </c>
      <c r="C40" s="636"/>
      <c r="D40" s="636"/>
      <c r="E40" s="305">
        <f>SUM(F40:I40)</f>
        <v>234750</v>
      </c>
      <c r="F40" s="305"/>
      <c r="G40" s="305">
        <v>138570</v>
      </c>
      <c r="H40" s="305">
        <v>96180</v>
      </c>
      <c r="I40" s="293"/>
    </row>
    <row r="41" spans="1:9" ht="12" thickBot="1">
      <c r="A41" s="308"/>
      <c r="B41" s="293" t="s">
        <v>341</v>
      </c>
      <c r="C41" s="636"/>
      <c r="D41" s="637"/>
      <c r="E41" s="305">
        <f>SUM(F41:I41)</f>
        <v>704250</v>
      </c>
      <c r="F41" s="305"/>
      <c r="G41" s="305">
        <v>415710</v>
      </c>
      <c r="H41" s="305">
        <v>288540</v>
      </c>
      <c r="I41" s="293"/>
    </row>
    <row r="42" spans="1:9" ht="11.25">
      <c r="A42" s="276"/>
      <c r="B42" s="294" t="s">
        <v>333</v>
      </c>
      <c r="C42" s="295"/>
      <c r="D42" s="295"/>
      <c r="E42" s="295"/>
      <c r="F42" s="309"/>
      <c r="G42" s="310"/>
      <c r="H42" s="311"/>
      <c r="I42" s="310"/>
    </row>
    <row r="43" spans="1:9" ht="11.25">
      <c r="A43" s="276"/>
      <c r="B43" s="299" t="s">
        <v>342</v>
      </c>
      <c r="C43" s="300"/>
      <c r="D43" s="300"/>
      <c r="E43" s="300"/>
      <c r="F43" s="312"/>
      <c r="G43" s="293"/>
      <c r="H43" s="305"/>
      <c r="I43" s="293"/>
    </row>
    <row r="44" spans="1:9" ht="11.25">
      <c r="A44" s="276"/>
      <c r="B44" s="299" t="s">
        <v>384</v>
      </c>
      <c r="C44" s="300"/>
      <c r="D44" s="300"/>
      <c r="E44" s="300"/>
      <c r="F44" s="312"/>
      <c r="G44" s="293"/>
      <c r="H44" s="305"/>
      <c r="I44" s="293"/>
    </row>
    <row r="45" spans="1:9" ht="11.25">
      <c r="A45" s="276"/>
      <c r="B45" s="299" t="s">
        <v>385</v>
      </c>
      <c r="C45" s="300"/>
      <c r="D45" s="300"/>
      <c r="E45" s="300"/>
      <c r="F45" s="312"/>
      <c r="G45" s="293"/>
      <c r="H45" s="305"/>
      <c r="I45" s="293"/>
    </row>
    <row r="46" spans="1:9" ht="28.5" customHeight="1">
      <c r="A46" s="276">
        <v>5</v>
      </c>
      <c r="B46" s="141" t="s">
        <v>386</v>
      </c>
      <c r="C46" s="635" t="s">
        <v>387</v>
      </c>
      <c r="D46" s="649" t="s">
        <v>361</v>
      </c>
      <c r="E46" s="304">
        <f>I46+H46+G46+F46</f>
        <v>125962</v>
      </c>
      <c r="F46" s="304">
        <f>SUM(F47:F50)</f>
        <v>68500</v>
      </c>
      <c r="G46" s="304">
        <f>SUM(G47:G50)</f>
        <v>57462</v>
      </c>
      <c r="H46" s="304">
        <f>SUM(H47:H50)</f>
        <v>0</v>
      </c>
      <c r="I46" s="293"/>
    </row>
    <row r="47" spans="1:9" ht="11.25">
      <c r="A47" s="276"/>
      <c r="B47" s="293" t="s">
        <v>336</v>
      </c>
      <c r="C47" s="636"/>
      <c r="D47" s="650"/>
      <c r="E47" s="314">
        <f>SUM(F47:I47)</f>
        <v>18894</v>
      </c>
      <c r="F47" s="305">
        <v>10275</v>
      </c>
      <c r="G47" s="305">
        <v>8619</v>
      </c>
      <c r="H47" s="305"/>
      <c r="I47" s="293"/>
    </row>
    <row r="48" spans="1:9" ht="11.25">
      <c r="A48" s="276"/>
      <c r="B48" s="293" t="s">
        <v>337</v>
      </c>
      <c r="C48" s="636"/>
      <c r="D48" s="650"/>
      <c r="E48" s="314">
        <f>SUM(F48:I48)</f>
        <v>0</v>
      </c>
      <c r="F48" s="305"/>
      <c r="G48" s="305"/>
      <c r="H48" s="305"/>
      <c r="I48" s="293"/>
    </row>
    <row r="49" spans="1:9" ht="11.25">
      <c r="A49" s="276"/>
      <c r="B49" s="293" t="s">
        <v>343</v>
      </c>
      <c r="C49" s="636"/>
      <c r="D49" s="650"/>
      <c r="E49" s="314">
        <f>SUM(F49:I49)</f>
        <v>12596</v>
      </c>
      <c r="F49" s="305">
        <v>6850</v>
      </c>
      <c r="G49" s="305">
        <v>5746</v>
      </c>
      <c r="H49" s="305"/>
      <c r="I49" s="293"/>
    </row>
    <row r="50" spans="1:9" ht="12" thickBot="1">
      <c r="A50" s="308"/>
      <c r="B50" s="293" t="s">
        <v>339</v>
      </c>
      <c r="C50" s="637"/>
      <c r="D50" s="317"/>
      <c r="E50" s="314">
        <f>SUM(F50:I50)</f>
        <v>94472</v>
      </c>
      <c r="F50" s="305">
        <v>51375</v>
      </c>
      <c r="G50" s="305">
        <v>43097</v>
      </c>
      <c r="H50" s="305"/>
      <c r="I50" s="293"/>
    </row>
    <row r="51" spans="1:9" ht="11.25">
      <c r="A51" s="276"/>
      <c r="B51" s="294" t="s">
        <v>388</v>
      </c>
      <c r="C51" s="295"/>
      <c r="D51" s="296"/>
      <c r="E51" s="297"/>
      <c r="F51" s="297"/>
      <c r="G51" s="297"/>
      <c r="H51" s="297"/>
      <c r="I51" s="298"/>
    </row>
    <row r="52" spans="1:9" ht="11.25">
      <c r="A52" s="276"/>
      <c r="B52" s="642" t="s">
        <v>389</v>
      </c>
      <c r="C52" s="643"/>
      <c r="D52" s="301"/>
      <c r="E52" s="302"/>
      <c r="F52" s="302"/>
      <c r="G52" s="302"/>
      <c r="H52" s="302"/>
      <c r="I52" s="303"/>
    </row>
    <row r="53" spans="1:9" ht="33.75">
      <c r="A53" s="276">
        <v>6</v>
      </c>
      <c r="B53" s="141" t="s">
        <v>520</v>
      </c>
      <c r="C53" s="635" t="s">
        <v>143</v>
      </c>
      <c r="D53" s="635" t="s">
        <v>391</v>
      </c>
      <c r="E53" s="304">
        <f>I53+H53+G53+F53</f>
        <v>600000</v>
      </c>
      <c r="F53" s="304">
        <f>SUM(F54:F57)</f>
        <v>0</v>
      </c>
      <c r="G53" s="304">
        <f>SUM(G54:G57)</f>
        <v>240000</v>
      </c>
      <c r="H53" s="304">
        <f>SUM(H54:H57)</f>
        <v>360000</v>
      </c>
      <c r="I53" s="293"/>
    </row>
    <row r="54" spans="1:9" ht="11.25">
      <c r="A54" s="276"/>
      <c r="B54" s="293" t="s">
        <v>336</v>
      </c>
      <c r="C54" s="636"/>
      <c r="D54" s="636"/>
      <c r="E54" s="305">
        <f>SUM(F54:I54)</f>
        <v>0</v>
      </c>
      <c r="F54" s="305"/>
      <c r="G54" s="305"/>
      <c r="H54" s="305"/>
      <c r="I54" s="293"/>
    </row>
    <row r="55" spans="1:9" ht="11.25">
      <c r="A55" s="276"/>
      <c r="B55" s="293" t="s">
        <v>337</v>
      </c>
      <c r="C55" s="636"/>
      <c r="D55" s="636"/>
      <c r="E55" s="305">
        <f>SUM(F55:I55)</f>
        <v>0</v>
      </c>
      <c r="F55" s="305"/>
      <c r="G55" s="305"/>
      <c r="H55" s="305"/>
      <c r="I55" s="293"/>
    </row>
    <row r="56" spans="1:9" ht="11.25">
      <c r="A56" s="276"/>
      <c r="B56" s="293" t="s">
        <v>338</v>
      </c>
      <c r="C56" s="636"/>
      <c r="D56" s="636"/>
      <c r="E56" s="305">
        <f>SUM(F56:I56)</f>
        <v>0</v>
      </c>
      <c r="F56" s="305"/>
      <c r="G56" s="305"/>
      <c r="H56" s="305"/>
      <c r="I56" s="293"/>
    </row>
    <row r="57" spans="1:9" ht="12" thickBot="1">
      <c r="A57" s="276"/>
      <c r="B57" s="293" t="s">
        <v>339</v>
      </c>
      <c r="C57" s="636"/>
      <c r="D57" s="276"/>
      <c r="E57" s="305">
        <f>SUM(F57:I57)</f>
        <v>600000</v>
      </c>
      <c r="F57" s="305"/>
      <c r="G57" s="305">
        <v>240000</v>
      </c>
      <c r="H57" s="305">
        <v>360000</v>
      </c>
      <c r="I57" s="293"/>
    </row>
    <row r="58" spans="1:9" ht="11.25">
      <c r="A58" s="306"/>
      <c r="B58" s="294" t="s">
        <v>388</v>
      </c>
      <c r="C58" s="295"/>
      <c r="D58" s="296"/>
      <c r="E58" s="297"/>
      <c r="F58" s="297"/>
      <c r="G58" s="297"/>
      <c r="H58" s="297"/>
      <c r="I58" s="298"/>
    </row>
    <row r="59" spans="1:9" ht="11.25">
      <c r="A59" s="276"/>
      <c r="B59" s="642" t="s">
        <v>389</v>
      </c>
      <c r="C59" s="643"/>
      <c r="D59" s="301"/>
      <c r="E59" s="302"/>
      <c r="F59" s="302"/>
      <c r="G59" s="302"/>
      <c r="H59" s="302"/>
      <c r="I59" s="303"/>
    </row>
    <row r="60" spans="1:9" ht="21.75" customHeight="1">
      <c r="A60" s="276">
        <v>7</v>
      </c>
      <c r="B60" s="141" t="s">
        <v>390</v>
      </c>
      <c r="C60" s="635" t="s">
        <v>143</v>
      </c>
      <c r="D60" s="635" t="s">
        <v>391</v>
      </c>
      <c r="E60" s="304">
        <f>I60+H60+G60+F60</f>
        <v>1000000</v>
      </c>
      <c r="F60" s="304">
        <f>SUM(F61:F64)</f>
        <v>0</v>
      </c>
      <c r="G60" s="304">
        <f>SUM(G61:G64)</f>
        <v>400000</v>
      </c>
      <c r="H60" s="304">
        <f>SUM(H61:H64)</f>
        <v>600000</v>
      </c>
      <c r="I60" s="293"/>
    </row>
    <row r="61" spans="1:9" ht="12.75" customHeight="1">
      <c r="A61" s="276"/>
      <c r="B61" s="293" t="s">
        <v>336</v>
      </c>
      <c r="C61" s="636"/>
      <c r="D61" s="636"/>
      <c r="E61" s="305">
        <f>SUM(F61:I61)</f>
        <v>0</v>
      </c>
      <c r="F61" s="305"/>
      <c r="G61" s="305"/>
      <c r="H61" s="305"/>
      <c r="I61" s="293"/>
    </row>
    <row r="62" spans="1:9" ht="12.75" customHeight="1">
      <c r="A62" s="276"/>
      <c r="B62" s="293" t="s">
        <v>337</v>
      </c>
      <c r="C62" s="636"/>
      <c r="D62" s="636"/>
      <c r="E62" s="305">
        <f>SUM(F62:I62)</f>
        <v>0</v>
      </c>
      <c r="F62" s="305"/>
      <c r="G62" s="305"/>
      <c r="H62" s="305"/>
      <c r="I62" s="293"/>
    </row>
    <row r="63" spans="1:9" ht="12.75" customHeight="1">
      <c r="A63" s="276"/>
      <c r="B63" s="293" t="s">
        <v>338</v>
      </c>
      <c r="C63" s="636"/>
      <c r="D63" s="636"/>
      <c r="E63" s="305">
        <f>SUM(F63:I63)</f>
        <v>0</v>
      </c>
      <c r="F63" s="305"/>
      <c r="G63" s="305"/>
      <c r="H63" s="305"/>
      <c r="I63" s="293"/>
    </row>
    <row r="64" spans="1:9" ht="12.75" customHeight="1">
      <c r="A64" s="290"/>
      <c r="B64" s="293" t="s">
        <v>339</v>
      </c>
      <c r="C64" s="307"/>
      <c r="D64" s="290"/>
      <c r="E64" s="305">
        <f>SUM(F64:I64)</f>
        <v>1000000</v>
      </c>
      <c r="F64" s="305"/>
      <c r="G64" s="305">
        <v>400000</v>
      </c>
      <c r="H64" s="305">
        <v>600000</v>
      </c>
      <c r="I64" s="293"/>
    </row>
    <row r="65" spans="1:9" ht="11.25">
      <c r="A65" s="273"/>
      <c r="B65" s="299" t="s">
        <v>388</v>
      </c>
      <c r="C65" s="300"/>
      <c r="D65" s="301"/>
      <c r="E65" s="302"/>
      <c r="F65" s="302"/>
      <c r="G65" s="302"/>
      <c r="H65" s="302"/>
      <c r="I65" s="303"/>
    </row>
    <row r="66" spans="1:9" ht="11.25">
      <c r="A66" s="290"/>
      <c r="B66" s="299" t="s">
        <v>389</v>
      </c>
      <c r="C66" s="300"/>
      <c r="D66" s="301"/>
      <c r="E66" s="302"/>
      <c r="F66" s="302"/>
      <c r="G66" s="302"/>
      <c r="H66" s="302"/>
      <c r="I66" s="303"/>
    </row>
    <row r="67" spans="1:9" ht="33.75" customHeight="1">
      <c r="A67" s="273">
        <v>8</v>
      </c>
      <c r="B67" s="141" t="s">
        <v>392</v>
      </c>
      <c r="C67" s="635" t="s">
        <v>143</v>
      </c>
      <c r="D67" s="635" t="s">
        <v>391</v>
      </c>
      <c r="E67" s="304">
        <f>I67+H67+G67+F67</f>
        <v>1600000</v>
      </c>
      <c r="F67" s="304">
        <f>SUM(F68:F71)</f>
        <v>0</v>
      </c>
      <c r="G67" s="304">
        <f>SUM(G68:G71)</f>
        <v>480000</v>
      </c>
      <c r="H67" s="304">
        <f>SUM(H68:H71)</f>
        <v>1120000</v>
      </c>
      <c r="I67" s="293"/>
    </row>
    <row r="68" spans="1:9" ht="11.25">
      <c r="A68" s="276"/>
      <c r="B68" s="293" t="s">
        <v>336</v>
      </c>
      <c r="C68" s="636"/>
      <c r="D68" s="636"/>
      <c r="E68" s="305">
        <f>SUM(F68:I68)</f>
        <v>0</v>
      </c>
      <c r="F68" s="305"/>
      <c r="G68" s="305"/>
      <c r="H68" s="305"/>
      <c r="I68" s="293"/>
    </row>
    <row r="69" spans="1:9" ht="11.25">
      <c r="A69" s="276"/>
      <c r="B69" s="293" t="s">
        <v>337</v>
      </c>
      <c r="C69" s="636"/>
      <c r="D69" s="636"/>
      <c r="E69" s="305">
        <f>SUM(F69:I69)</f>
        <v>0</v>
      </c>
      <c r="F69" s="305"/>
      <c r="G69" s="305"/>
      <c r="H69" s="305"/>
      <c r="I69" s="293"/>
    </row>
    <row r="70" spans="1:9" ht="11.25">
      <c r="A70" s="276"/>
      <c r="B70" s="293" t="s">
        <v>338</v>
      </c>
      <c r="C70" s="636"/>
      <c r="D70" s="636"/>
      <c r="E70" s="305">
        <f>SUM(F70:I70)</f>
        <v>0</v>
      </c>
      <c r="F70" s="305"/>
      <c r="G70" s="305"/>
      <c r="H70" s="305"/>
      <c r="I70" s="293"/>
    </row>
    <row r="71" spans="1:9" ht="12" thickBot="1">
      <c r="A71" s="276"/>
      <c r="B71" s="315" t="s">
        <v>339</v>
      </c>
      <c r="C71" s="636"/>
      <c r="D71" s="636"/>
      <c r="E71" s="319">
        <f>SUM(F71:I71)</f>
        <v>1600000</v>
      </c>
      <c r="F71" s="319"/>
      <c r="G71" s="319">
        <v>480000</v>
      </c>
      <c r="H71" s="319">
        <v>1120000</v>
      </c>
      <c r="I71" s="315"/>
    </row>
    <row r="72" spans="1:9" ht="11.25">
      <c r="A72" s="306"/>
      <c r="B72" s="320" t="s">
        <v>405</v>
      </c>
      <c r="C72" s="321"/>
      <c r="D72" s="322"/>
      <c r="E72" s="323"/>
      <c r="F72" s="334"/>
      <c r="G72" s="335"/>
      <c r="H72" s="335"/>
      <c r="I72" s="336"/>
    </row>
    <row r="73" spans="1:9" ht="11.25">
      <c r="A73" s="276"/>
      <c r="B73" s="142" t="s">
        <v>413</v>
      </c>
      <c r="C73" s="325"/>
      <c r="D73" s="326"/>
      <c r="E73" s="274"/>
      <c r="F73" s="275"/>
      <c r="G73" s="34"/>
      <c r="H73" s="34"/>
      <c r="I73" s="33"/>
    </row>
    <row r="74" spans="1:9" ht="11.25">
      <c r="A74" s="276"/>
      <c r="B74" s="142" t="s">
        <v>407</v>
      </c>
      <c r="C74" s="511"/>
      <c r="D74" s="512"/>
      <c r="E74" s="274"/>
      <c r="F74" s="275"/>
      <c r="G74" s="34"/>
      <c r="H74" s="34"/>
      <c r="I74" s="33"/>
    </row>
    <row r="75" spans="1:9" ht="11.25">
      <c r="A75" s="276">
        <v>9</v>
      </c>
      <c r="B75" s="328" t="s">
        <v>414</v>
      </c>
      <c r="C75" s="646" t="s">
        <v>409</v>
      </c>
      <c r="D75" s="656" t="s">
        <v>410</v>
      </c>
      <c r="E75" s="277">
        <f>SUM(E76:E78)</f>
        <v>1533154</v>
      </c>
      <c r="F75" s="277">
        <f>SUM(F76:F78)</f>
        <v>730141</v>
      </c>
      <c r="G75" s="277">
        <f>SUM(G76:G78)</f>
        <v>30127</v>
      </c>
      <c r="H75" s="34"/>
      <c r="I75" s="33"/>
    </row>
    <row r="76" spans="1:9" ht="11.25">
      <c r="A76" s="276"/>
      <c r="B76" s="328" t="s">
        <v>344</v>
      </c>
      <c r="C76" s="647"/>
      <c r="D76" s="657"/>
      <c r="E76" s="34">
        <f>SUM(F76:I76)</f>
        <v>50000</v>
      </c>
      <c r="F76" s="275">
        <v>19873</v>
      </c>
      <c r="G76" s="34">
        <v>30127</v>
      </c>
      <c r="H76" s="34"/>
      <c r="I76" s="33"/>
    </row>
    <row r="77" spans="1:9" ht="11.25">
      <c r="A77" s="276"/>
      <c r="B77" s="328" t="s">
        <v>411</v>
      </c>
      <c r="C77" s="278"/>
      <c r="D77" s="279"/>
      <c r="E77" s="34">
        <v>352606</v>
      </c>
      <c r="F77" s="34">
        <v>171768</v>
      </c>
      <c r="G77" s="34"/>
      <c r="H77" s="34"/>
      <c r="I77" s="33"/>
    </row>
    <row r="78" spans="1:9" ht="12" thickBot="1">
      <c r="A78" s="276"/>
      <c r="B78" s="331" t="s">
        <v>415</v>
      </c>
      <c r="C78" s="278"/>
      <c r="D78" s="279"/>
      <c r="E78" s="332">
        <v>1130548</v>
      </c>
      <c r="F78" s="332">
        <v>538500</v>
      </c>
      <c r="G78" s="332"/>
      <c r="H78" s="332"/>
      <c r="I78" s="333"/>
    </row>
    <row r="79" spans="1:9" ht="11.25">
      <c r="A79" s="306"/>
      <c r="B79" s="320" t="s">
        <v>405</v>
      </c>
      <c r="C79" s="321"/>
      <c r="D79" s="322"/>
      <c r="E79" s="323"/>
      <c r="F79" s="323"/>
      <c r="G79" s="323"/>
      <c r="H79" s="323"/>
      <c r="I79" s="324"/>
    </row>
    <row r="80" spans="1:9" ht="11.25">
      <c r="A80" s="276"/>
      <c r="B80" s="142" t="s">
        <v>406</v>
      </c>
      <c r="C80" s="325"/>
      <c r="D80" s="326"/>
      <c r="E80" s="274"/>
      <c r="F80" s="274"/>
      <c r="G80" s="274"/>
      <c r="H80" s="274"/>
      <c r="I80" s="32"/>
    </row>
    <row r="81" spans="1:9" ht="11.25">
      <c r="A81" s="276"/>
      <c r="B81" s="142" t="s">
        <v>407</v>
      </c>
      <c r="C81" s="140"/>
      <c r="D81" s="327"/>
      <c r="E81" s="274"/>
      <c r="F81" s="274"/>
      <c r="G81" s="274"/>
      <c r="H81" s="274"/>
      <c r="I81" s="32"/>
    </row>
    <row r="82" spans="1:9" ht="11.25">
      <c r="A82" s="276">
        <v>10</v>
      </c>
      <c r="B82" s="328" t="s">
        <v>408</v>
      </c>
      <c r="C82" s="646" t="s">
        <v>409</v>
      </c>
      <c r="D82" s="654" t="s">
        <v>410</v>
      </c>
      <c r="E82" s="277">
        <f>SUM(E83:E85)</f>
        <v>1415192</v>
      </c>
      <c r="F82" s="329">
        <f>SUM(F83:F85)</f>
        <v>723175</v>
      </c>
      <c r="G82" s="277">
        <f>SUM(G83:G85)</f>
        <v>30127</v>
      </c>
      <c r="H82" s="34"/>
      <c r="I82" s="33"/>
    </row>
    <row r="83" spans="1:9" ht="11.25">
      <c r="A83" s="276"/>
      <c r="B83" s="328" t="s">
        <v>344</v>
      </c>
      <c r="C83" s="647"/>
      <c r="D83" s="655"/>
      <c r="E83" s="34">
        <v>50000</v>
      </c>
      <c r="F83" s="275">
        <v>19873</v>
      </c>
      <c r="G83" s="34">
        <v>30127</v>
      </c>
      <c r="H83" s="34"/>
      <c r="I83" s="33"/>
    </row>
    <row r="84" spans="1:9" ht="11.25">
      <c r="A84" s="276"/>
      <c r="B84" s="328" t="s">
        <v>411</v>
      </c>
      <c r="C84" s="278"/>
      <c r="D84" s="330"/>
      <c r="E84" s="34">
        <v>338187</v>
      </c>
      <c r="F84" s="34">
        <v>178402</v>
      </c>
      <c r="G84" s="34"/>
      <c r="H84" s="34"/>
      <c r="I84" s="33"/>
    </row>
    <row r="85" spans="1:9" ht="12" thickBot="1">
      <c r="A85" s="276"/>
      <c r="B85" s="331" t="s">
        <v>412</v>
      </c>
      <c r="C85" s="513"/>
      <c r="D85" s="330"/>
      <c r="E85" s="332">
        <v>1027005</v>
      </c>
      <c r="F85" s="332">
        <v>524900</v>
      </c>
      <c r="G85" s="332"/>
      <c r="H85" s="332"/>
      <c r="I85" s="333"/>
    </row>
    <row r="86" spans="1:9" ht="12" thickBot="1">
      <c r="A86" s="514"/>
      <c r="B86" s="515" t="s">
        <v>393</v>
      </c>
      <c r="C86" s="516"/>
      <c r="D86" s="516"/>
      <c r="E86" s="517">
        <f>E89+E103+E110+E117+E124+E96</f>
        <v>12625136</v>
      </c>
      <c r="F86" s="517">
        <f>F89+F103+F110+F117+F124+F96</f>
        <v>72224</v>
      </c>
      <c r="G86" s="517">
        <f>G89+G103+G110+G117+G124+G96</f>
        <v>2920000</v>
      </c>
      <c r="H86" s="517">
        <f>H89+H103+H110+H117+H124+H96</f>
        <v>7282776</v>
      </c>
      <c r="I86" s="517">
        <f>I89+I103+I110+I117+I124+I96</f>
        <v>2350136</v>
      </c>
    </row>
    <row r="87" spans="1:9" ht="11.25">
      <c r="A87" s="306"/>
      <c r="B87" s="294" t="s">
        <v>388</v>
      </c>
      <c r="C87" s="295"/>
      <c r="D87" s="295"/>
      <c r="E87" s="295"/>
      <c r="F87" s="309"/>
      <c r="G87" s="310"/>
      <c r="H87" s="311"/>
      <c r="I87" s="310"/>
    </row>
    <row r="88" spans="1:9" ht="11.25">
      <c r="A88" s="290"/>
      <c r="B88" s="299" t="s">
        <v>394</v>
      </c>
      <c r="C88" s="300"/>
      <c r="D88" s="300"/>
      <c r="E88" s="300"/>
      <c r="F88" s="312"/>
      <c r="G88" s="293"/>
      <c r="H88" s="305"/>
      <c r="I88" s="293"/>
    </row>
    <row r="89" spans="1:9" ht="33" customHeight="1">
      <c r="A89" s="35">
        <v>11</v>
      </c>
      <c r="B89" s="141" t="s">
        <v>395</v>
      </c>
      <c r="C89" s="635" t="s">
        <v>143</v>
      </c>
      <c r="D89" s="649" t="s">
        <v>381</v>
      </c>
      <c r="E89" s="304">
        <f>I89+H89+G89+F89</f>
        <v>5700000</v>
      </c>
      <c r="F89" s="304">
        <f>SUM(F90:F93)</f>
        <v>72224</v>
      </c>
      <c r="G89" s="304">
        <f>SUM(G90:G93)</f>
        <v>2700000</v>
      </c>
      <c r="H89" s="304">
        <f>SUM(H90:H93)</f>
        <v>2927776</v>
      </c>
      <c r="I89" s="293"/>
    </row>
    <row r="90" spans="1:9" ht="11.25">
      <c r="A90" s="273"/>
      <c r="B90" s="293" t="s">
        <v>336</v>
      </c>
      <c r="C90" s="636"/>
      <c r="D90" s="650"/>
      <c r="E90" s="305">
        <f>SUM(F90:I90)</f>
        <v>916390</v>
      </c>
      <c r="F90" s="305">
        <v>72224</v>
      </c>
      <c r="G90" s="305">
        <v>405000</v>
      </c>
      <c r="H90" s="305">
        <v>439166</v>
      </c>
      <c r="I90" s="293"/>
    </row>
    <row r="91" spans="1:9" ht="11.25">
      <c r="A91" s="276"/>
      <c r="B91" s="293" t="s">
        <v>337</v>
      </c>
      <c r="C91" s="636"/>
      <c r="D91" s="650"/>
      <c r="E91" s="314">
        <f>SUM(F91:I91)</f>
        <v>0</v>
      </c>
      <c r="F91" s="305"/>
      <c r="G91" s="305"/>
      <c r="H91" s="305"/>
      <c r="I91" s="293"/>
    </row>
    <row r="92" spans="1:9" ht="11.25">
      <c r="A92" s="276"/>
      <c r="B92" s="293" t="s">
        <v>343</v>
      </c>
      <c r="C92" s="644"/>
      <c r="D92" s="653"/>
      <c r="E92" s="314">
        <f>SUM(F92:I92)</f>
        <v>0</v>
      </c>
      <c r="F92" s="305"/>
      <c r="G92" s="305"/>
      <c r="H92" s="305"/>
      <c r="I92" s="293"/>
    </row>
    <row r="93" spans="1:9" ht="12" thickBot="1">
      <c r="A93" s="276"/>
      <c r="B93" s="293" t="s">
        <v>339</v>
      </c>
      <c r="C93" s="315"/>
      <c r="D93" s="315"/>
      <c r="E93" s="314">
        <f>SUM(F93:I93)</f>
        <v>4783610</v>
      </c>
      <c r="F93" s="305"/>
      <c r="G93" s="305">
        <v>2295000</v>
      </c>
      <c r="H93" s="305">
        <v>2488610</v>
      </c>
      <c r="I93" s="293"/>
    </row>
    <row r="94" spans="1:9" ht="11.25">
      <c r="A94" s="306"/>
      <c r="B94" s="294" t="s">
        <v>396</v>
      </c>
      <c r="C94" s="295"/>
      <c r="D94" s="295"/>
      <c r="E94" s="295"/>
      <c r="F94" s="309"/>
      <c r="G94" s="310"/>
      <c r="H94" s="311"/>
      <c r="I94" s="310"/>
    </row>
    <row r="95" spans="1:9" ht="11.25">
      <c r="A95" s="290"/>
      <c r="B95" s="299" t="s">
        <v>518</v>
      </c>
      <c r="C95" s="300"/>
      <c r="D95" s="300"/>
      <c r="E95" s="300"/>
      <c r="F95" s="312"/>
      <c r="G95" s="293"/>
      <c r="H95" s="305"/>
      <c r="I95" s="293"/>
    </row>
    <row r="96" spans="1:9" ht="33.75" customHeight="1">
      <c r="A96" s="273">
        <v>12</v>
      </c>
      <c r="B96" s="141" t="s">
        <v>519</v>
      </c>
      <c r="C96" s="645" t="s">
        <v>143</v>
      </c>
      <c r="D96" s="652" t="s">
        <v>398</v>
      </c>
      <c r="E96" s="304">
        <f>I96+H96+G96+F96</f>
        <v>1735000</v>
      </c>
      <c r="F96" s="304">
        <f>SUM(F97:F100)</f>
        <v>0</v>
      </c>
      <c r="G96" s="304">
        <f>SUM(G97:G100)</f>
        <v>30000</v>
      </c>
      <c r="H96" s="304">
        <f>SUM(H97:H100)</f>
        <v>1705000</v>
      </c>
      <c r="I96" s="304">
        <f>SUM(I97:I100)</f>
        <v>0</v>
      </c>
    </row>
    <row r="97" spans="1:9" ht="11.25">
      <c r="A97" s="276"/>
      <c r="B97" s="293" t="s">
        <v>336</v>
      </c>
      <c r="C97" s="645"/>
      <c r="D97" s="652"/>
      <c r="E97" s="314">
        <f>SUM(F97:I97)</f>
        <v>145125</v>
      </c>
      <c r="F97" s="305"/>
      <c r="G97" s="305">
        <v>30000</v>
      </c>
      <c r="H97" s="305">
        <v>115125</v>
      </c>
      <c r="I97" s="293"/>
    </row>
    <row r="98" spans="1:9" ht="11.25">
      <c r="A98" s="276"/>
      <c r="B98" s="293" t="s">
        <v>337</v>
      </c>
      <c r="C98" s="645"/>
      <c r="D98" s="652"/>
      <c r="E98" s="314">
        <f>SUM(F98:I98)</f>
        <v>115125</v>
      </c>
      <c r="F98" s="305"/>
      <c r="G98" s="305"/>
      <c r="H98" s="305">
        <v>115125</v>
      </c>
      <c r="I98" s="293"/>
    </row>
    <row r="99" spans="1:9" ht="11.25">
      <c r="A99" s="276"/>
      <c r="B99" s="293" t="s">
        <v>343</v>
      </c>
      <c r="C99" s="645"/>
      <c r="D99" s="652"/>
      <c r="E99" s="314">
        <f>SUM(F99:I99)</f>
        <v>0</v>
      </c>
      <c r="F99" s="305"/>
      <c r="G99" s="305"/>
      <c r="H99" s="305"/>
      <c r="I99" s="293"/>
    </row>
    <row r="100" spans="1:9" ht="12" thickBot="1">
      <c r="A100" s="276"/>
      <c r="B100" s="293" t="s">
        <v>339</v>
      </c>
      <c r="C100" s="315"/>
      <c r="D100" s="315"/>
      <c r="E100" s="314">
        <f>SUM(F100:I100)</f>
        <v>1474750</v>
      </c>
      <c r="F100" s="305"/>
      <c r="G100" s="305"/>
      <c r="H100" s="305">
        <v>1474750</v>
      </c>
      <c r="I100" s="293"/>
    </row>
    <row r="101" spans="1:9" ht="11.25">
      <c r="A101" s="306"/>
      <c r="B101" s="294" t="s">
        <v>396</v>
      </c>
      <c r="C101" s="295"/>
      <c r="D101" s="295"/>
      <c r="E101" s="295"/>
      <c r="F101" s="309"/>
      <c r="G101" s="310"/>
      <c r="H101" s="311"/>
      <c r="I101" s="310"/>
    </row>
    <row r="102" spans="1:9" ht="11.25">
      <c r="A102" s="276"/>
      <c r="B102" s="299" t="s">
        <v>397</v>
      </c>
      <c r="C102" s="300"/>
      <c r="D102" s="300"/>
      <c r="E102" s="300"/>
      <c r="F102" s="312"/>
      <c r="G102" s="293"/>
      <c r="H102" s="305"/>
      <c r="I102" s="293"/>
    </row>
    <row r="103" spans="1:9" ht="33.75" customHeight="1">
      <c r="A103" s="276">
        <v>13</v>
      </c>
      <c r="B103" s="141" t="s">
        <v>517</v>
      </c>
      <c r="C103" s="635" t="s">
        <v>387</v>
      </c>
      <c r="D103" s="649" t="s">
        <v>398</v>
      </c>
      <c r="E103" s="304">
        <f>I103+H103+G103+F103</f>
        <v>3540136</v>
      </c>
      <c r="F103" s="304">
        <f>SUM(F104:F107)</f>
        <v>0</v>
      </c>
      <c r="G103" s="304">
        <f>SUM(G104:G107)</f>
        <v>60000</v>
      </c>
      <c r="H103" s="304">
        <f>SUM(H104:H107)</f>
        <v>1700000</v>
      </c>
      <c r="I103" s="304">
        <f>SUM(I104:I107)</f>
        <v>1780136</v>
      </c>
    </row>
    <row r="104" spans="1:9" ht="11.25">
      <c r="A104" s="276"/>
      <c r="B104" s="293" t="s">
        <v>336</v>
      </c>
      <c r="C104" s="636"/>
      <c r="D104" s="650"/>
      <c r="E104" s="314">
        <f>SUM(F104:I104)</f>
        <v>531020</v>
      </c>
      <c r="F104" s="305"/>
      <c r="G104" s="305">
        <v>60000</v>
      </c>
      <c r="H104" s="305">
        <v>204000</v>
      </c>
      <c r="I104" s="293">
        <v>267020</v>
      </c>
    </row>
    <row r="105" spans="1:9" ht="11.25">
      <c r="A105" s="276"/>
      <c r="B105" s="293" t="s">
        <v>337</v>
      </c>
      <c r="C105" s="636"/>
      <c r="D105" s="650"/>
      <c r="E105" s="314">
        <f>SUM(F105:I105)</f>
        <v>0</v>
      </c>
      <c r="F105" s="305"/>
      <c r="G105" s="305"/>
      <c r="H105" s="305"/>
      <c r="I105" s="293"/>
    </row>
    <row r="106" spans="1:9" ht="11.25">
      <c r="A106" s="290"/>
      <c r="B106" s="293" t="s">
        <v>343</v>
      </c>
      <c r="C106" s="313"/>
      <c r="D106" s="313"/>
      <c r="E106" s="314">
        <f>SUM(F106:I106)</f>
        <v>0</v>
      </c>
      <c r="F106" s="305"/>
      <c r="G106" s="305"/>
      <c r="H106" s="305"/>
      <c r="I106" s="293"/>
    </row>
    <row r="107" spans="1:9" ht="12" thickBot="1">
      <c r="A107" s="316"/>
      <c r="B107" s="509" t="s">
        <v>339</v>
      </c>
      <c r="C107" s="509"/>
      <c r="D107" s="509"/>
      <c r="E107" s="510">
        <f>SUM(F107:I107)</f>
        <v>3009116</v>
      </c>
      <c r="F107" s="510"/>
      <c r="G107" s="510"/>
      <c r="H107" s="510">
        <v>1496000</v>
      </c>
      <c r="I107" s="509">
        <v>1513116</v>
      </c>
    </row>
    <row r="108" spans="1:9" ht="11.25">
      <c r="A108" s="306"/>
      <c r="B108" s="294" t="s">
        <v>388</v>
      </c>
      <c r="C108" s="295"/>
      <c r="D108" s="295"/>
      <c r="E108" s="295"/>
      <c r="F108" s="309"/>
      <c r="G108" s="310"/>
      <c r="H108" s="311"/>
      <c r="I108" s="310"/>
    </row>
    <row r="109" spans="1:9" ht="11.25">
      <c r="A109" s="276"/>
      <c r="B109" s="299" t="s">
        <v>397</v>
      </c>
      <c r="C109" s="300"/>
      <c r="D109" s="300"/>
      <c r="E109" s="300"/>
      <c r="F109" s="312"/>
      <c r="G109" s="293"/>
      <c r="H109" s="305"/>
      <c r="I109" s="293"/>
    </row>
    <row r="110" spans="1:9" ht="22.5">
      <c r="A110" s="276">
        <v>14</v>
      </c>
      <c r="B110" s="141" t="s">
        <v>399</v>
      </c>
      <c r="C110" s="635" t="s">
        <v>400</v>
      </c>
      <c r="D110" s="649" t="s">
        <v>398</v>
      </c>
      <c r="E110" s="304">
        <f>I110+H110+G110+F110</f>
        <v>450000</v>
      </c>
      <c r="F110" s="304">
        <f>SUM(F111:F114)</f>
        <v>0</v>
      </c>
      <c r="G110" s="304">
        <f>SUM(G111:G114)</f>
        <v>40000</v>
      </c>
      <c r="H110" s="304">
        <f>SUM(H111:H114)</f>
        <v>300000</v>
      </c>
      <c r="I110" s="304">
        <f>SUM(I111:I114)</f>
        <v>110000</v>
      </c>
    </row>
    <row r="111" spans="1:9" ht="11.25">
      <c r="A111" s="276"/>
      <c r="B111" s="293" t="s">
        <v>336</v>
      </c>
      <c r="C111" s="636"/>
      <c r="D111" s="650"/>
      <c r="E111" s="314">
        <f>SUM(F111:I111)</f>
        <v>78500</v>
      </c>
      <c r="F111" s="305"/>
      <c r="G111" s="305">
        <v>40000</v>
      </c>
      <c r="H111" s="305">
        <v>11000</v>
      </c>
      <c r="I111" s="293">
        <v>27500</v>
      </c>
    </row>
    <row r="112" spans="1:9" ht="11.25">
      <c r="A112" s="290"/>
      <c r="B112" s="293" t="s">
        <v>337</v>
      </c>
      <c r="C112" s="636"/>
      <c r="D112" s="650"/>
      <c r="E112" s="314">
        <f>SUM(F112:I112)</f>
        <v>0</v>
      </c>
      <c r="F112" s="305"/>
      <c r="G112" s="305"/>
      <c r="H112" s="305"/>
      <c r="I112" s="293"/>
    </row>
    <row r="113" spans="1:9" ht="11.25">
      <c r="A113" s="273"/>
      <c r="B113" s="293" t="s">
        <v>343</v>
      </c>
      <c r="C113" s="636"/>
      <c r="D113" s="650"/>
      <c r="E113" s="305">
        <f>SUM(F113:I113)</f>
        <v>0</v>
      </c>
      <c r="F113" s="305"/>
      <c r="G113" s="305"/>
      <c r="H113" s="305"/>
      <c r="I113" s="293"/>
    </row>
    <row r="114" spans="1:9" ht="12" thickBot="1">
      <c r="A114" s="276"/>
      <c r="B114" s="293" t="s">
        <v>339</v>
      </c>
      <c r="C114" s="637"/>
      <c r="D114" s="651"/>
      <c r="E114" s="314">
        <f>SUM(F114:I114)</f>
        <v>371500</v>
      </c>
      <c r="F114" s="305"/>
      <c r="G114" s="305"/>
      <c r="H114" s="305">
        <v>289000</v>
      </c>
      <c r="I114" s="293">
        <v>82500</v>
      </c>
    </row>
    <row r="115" spans="1:9" ht="11.25">
      <c r="A115" s="306"/>
      <c r="B115" s="294" t="s">
        <v>388</v>
      </c>
      <c r="C115" s="295"/>
      <c r="D115" s="295"/>
      <c r="E115" s="295"/>
      <c r="F115" s="309"/>
      <c r="G115" s="310"/>
      <c r="H115" s="311"/>
      <c r="I115" s="310"/>
    </row>
    <row r="116" spans="1:9" ht="11.25">
      <c r="A116" s="276"/>
      <c r="B116" s="299" t="s">
        <v>397</v>
      </c>
      <c r="C116" s="300"/>
      <c r="D116" s="300"/>
      <c r="E116" s="300"/>
      <c r="F116" s="312"/>
      <c r="G116" s="293"/>
      <c r="H116" s="305"/>
      <c r="I116" s="293"/>
    </row>
    <row r="117" spans="1:9" ht="38.25" customHeight="1">
      <c r="A117" s="276">
        <v>15</v>
      </c>
      <c r="B117" s="141" t="s">
        <v>401</v>
      </c>
      <c r="C117" s="635" t="s">
        <v>402</v>
      </c>
      <c r="D117" s="649" t="s">
        <v>398</v>
      </c>
      <c r="E117" s="304">
        <f>I117+H117+G117+F117</f>
        <v>600000</v>
      </c>
      <c r="F117" s="304">
        <f>SUM(F118:F121)</f>
        <v>0</v>
      </c>
      <c r="G117" s="304">
        <f>SUM(G118:G121)</f>
        <v>40000</v>
      </c>
      <c r="H117" s="304">
        <f>SUM(H118:H121)</f>
        <v>300000</v>
      </c>
      <c r="I117" s="304">
        <f>SUM(I118:I121)</f>
        <v>260000</v>
      </c>
    </row>
    <row r="118" spans="1:9" ht="11.25">
      <c r="A118" s="276"/>
      <c r="B118" s="293" t="s">
        <v>336</v>
      </c>
      <c r="C118" s="636"/>
      <c r="D118" s="650"/>
      <c r="E118" s="314">
        <f>SUM(F118:I118)</f>
        <v>90000</v>
      </c>
      <c r="F118" s="305"/>
      <c r="G118" s="305">
        <v>40000</v>
      </c>
      <c r="H118" s="305">
        <v>11000</v>
      </c>
      <c r="I118" s="293">
        <v>39000</v>
      </c>
    </row>
    <row r="119" spans="1:9" ht="11.25">
      <c r="A119" s="276"/>
      <c r="B119" s="293" t="s">
        <v>337</v>
      </c>
      <c r="C119" s="636"/>
      <c r="D119" s="650"/>
      <c r="E119" s="314">
        <f>SUM(F119:I119)</f>
        <v>0</v>
      </c>
      <c r="F119" s="305"/>
      <c r="G119" s="305"/>
      <c r="H119" s="305"/>
      <c r="I119" s="293"/>
    </row>
    <row r="120" spans="1:9" ht="11.25">
      <c r="A120" s="276"/>
      <c r="B120" s="293" t="s">
        <v>343</v>
      </c>
      <c r="C120" s="636"/>
      <c r="D120" s="650"/>
      <c r="E120" s="314">
        <f>SUM(F120:I120)</f>
        <v>0</v>
      </c>
      <c r="F120" s="305"/>
      <c r="G120" s="319"/>
      <c r="H120" s="305"/>
      <c r="I120" s="293"/>
    </row>
    <row r="121" spans="1:9" ht="12" thickBot="1">
      <c r="A121" s="276"/>
      <c r="B121" s="315" t="s">
        <v>339</v>
      </c>
      <c r="C121" s="636"/>
      <c r="D121" s="651"/>
      <c r="E121" s="318">
        <f>SUM(F121:I121)</f>
        <v>510000</v>
      </c>
      <c r="F121" s="319"/>
      <c r="G121" s="510"/>
      <c r="H121" s="319">
        <v>289000</v>
      </c>
      <c r="I121" s="315">
        <v>221000</v>
      </c>
    </row>
    <row r="122" spans="1:9" ht="11.25">
      <c r="A122" s="306"/>
      <c r="B122" s="294" t="s">
        <v>388</v>
      </c>
      <c r="C122" s="295"/>
      <c r="D122" s="295"/>
      <c r="E122" s="295"/>
      <c r="F122" s="309"/>
      <c r="G122" s="310"/>
      <c r="H122" s="311"/>
      <c r="I122" s="310"/>
    </row>
    <row r="123" spans="1:9" ht="11.25">
      <c r="A123" s="290"/>
      <c r="B123" s="299" t="s">
        <v>397</v>
      </c>
      <c r="C123" s="300"/>
      <c r="D123" s="300"/>
      <c r="E123" s="300"/>
      <c r="F123" s="312"/>
      <c r="G123" s="293"/>
      <c r="H123" s="305"/>
      <c r="I123" s="293"/>
    </row>
    <row r="124" spans="1:9" ht="22.5">
      <c r="A124" s="273">
        <v>16</v>
      </c>
      <c r="B124" s="141" t="s">
        <v>403</v>
      </c>
      <c r="C124" s="645" t="s">
        <v>404</v>
      </c>
      <c r="D124" s="652" t="s">
        <v>398</v>
      </c>
      <c r="E124" s="304">
        <f>I124+H124+G124+F124</f>
        <v>600000</v>
      </c>
      <c r="F124" s="304">
        <f>SUM(F125:F129)</f>
        <v>0</v>
      </c>
      <c r="G124" s="304">
        <f>SUM(G125:G129)</f>
        <v>50000</v>
      </c>
      <c r="H124" s="304">
        <f>SUM(H125:H129)</f>
        <v>350000</v>
      </c>
      <c r="I124" s="304">
        <f>SUM(I125:I129)</f>
        <v>200000</v>
      </c>
    </row>
    <row r="125" spans="1:9" ht="11.25">
      <c r="A125" s="276"/>
      <c r="B125" s="293" t="s">
        <v>336</v>
      </c>
      <c r="C125" s="645"/>
      <c r="D125" s="652"/>
      <c r="E125" s="314">
        <f>SUM(F125:I125)</f>
        <v>90000</v>
      </c>
      <c r="F125" s="305"/>
      <c r="G125" s="305">
        <v>50000</v>
      </c>
      <c r="H125" s="305">
        <v>10000</v>
      </c>
      <c r="I125" s="293">
        <v>30000</v>
      </c>
    </row>
    <row r="126" spans="1:9" ht="11.25">
      <c r="A126" s="276"/>
      <c r="B126" s="293" t="s">
        <v>337</v>
      </c>
      <c r="C126" s="645"/>
      <c r="D126" s="652"/>
      <c r="E126" s="314">
        <f>SUM(F126:I126)</f>
        <v>0</v>
      </c>
      <c r="F126" s="305"/>
      <c r="G126" s="305"/>
      <c r="H126" s="305"/>
      <c r="I126" s="293"/>
    </row>
    <row r="127" spans="1:9" ht="11.25">
      <c r="A127" s="290"/>
      <c r="B127" s="293" t="s">
        <v>343</v>
      </c>
      <c r="C127" s="645"/>
      <c r="D127" s="652"/>
      <c r="E127" s="314">
        <f>SUM(F127:I127)</f>
        <v>0</v>
      </c>
      <c r="F127" s="305"/>
      <c r="G127" s="305"/>
      <c r="H127" s="305"/>
      <c r="I127" s="293"/>
    </row>
    <row r="128" spans="1:9" ht="11.25">
      <c r="A128" s="273"/>
      <c r="B128" s="293" t="s">
        <v>339</v>
      </c>
      <c r="C128" s="635"/>
      <c r="D128" s="649"/>
      <c r="E128" s="305">
        <f>SUM(F128:I128)</f>
        <v>510000</v>
      </c>
      <c r="F128" s="305"/>
      <c r="G128" s="305"/>
      <c r="H128" s="305">
        <v>340000</v>
      </c>
      <c r="I128" s="293">
        <v>170000</v>
      </c>
    </row>
    <row r="129" spans="1:9" ht="12" thickBot="1">
      <c r="A129" s="276"/>
      <c r="B129" s="315" t="s">
        <v>340</v>
      </c>
      <c r="C129" s="317"/>
      <c r="D129" s="317"/>
      <c r="E129" s="318"/>
      <c r="F129" s="318"/>
      <c r="G129" s="319"/>
      <c r="H129" s="319"/>
      <c r="I129" s="315"/>
    </row>
    <row r="130" spans="1:9" ht="13.5" thickBot="1">
      <c r="A130" s="337"/>
      <c r="B130" s="338" t="s">
        <v>345</v>
      </c>
      <c r="C130" s="338"/>
      <c r="D130" s="338"/>
      <c r="E130" s="339">
        <f>E86+E8</f>
        <v>21568122</v>
      </c>
      <c r="F130" s="339">
        <f>F86+F8</f>
        <v>1850849</v>
      </c>
      <c r="G130" s="339">
        <f>G86+G8</f>
        <v>6040957</v>
      </c>
      <c r="H130" s="339">
        <f>H86+H8</f>
        <v>9891404</v>
      </c>
      <c r="I130" s="339">
        <f>I86+I8</f>
        <v>2350136</v>
      </c>
    </row>
    <row r="132" spans="1:9" ht="36.75" customHeight="1">
      <c r="A132" s="648"/>
      <c r="B132" s="648"/>
      <c r="C132" s="648"/>
      <c r="D132" s="648"/>
      <c r="E132" s="648"/>
      <c r="F132" s="648"/>
      <c r="G132" s="648"/>
      <c r="H132" s="648"/>
      <c r="I132" s="648"/>
    </row>
  </sheetData>
  <mergeCells count="44">
    <mergeCell ref="D20:D24"/>
    <mergeCell ref="D12:D16"/>
    <mergeCell ref="D53:D56"/>
    <mergeCell ref="D46:D49"/>
    <mergeCell ref="D37:D41"/>
    <mergeCell ref="D28:D32"/>
    <mergeCell ref="D96:D99"/>
    <mergeCell ref="D89:D92"/>
    <mergeCell ref="D67:D71"/>
    <mergeCell ref="D60:D63"/>
    <mergeCell ref="D82:D83"/>
    <mergeCell ref="D75:D76"/>
    <mergeCell ref="D103:D105"/>
    <mergeCell ref="C124:C128"/>
    <mergeCell ref="D124:D128"/>
    <mergeCell ref="D117:D121"/>
    <mergeCell ref="A132:I132"/>
    <mergeCell ref="C110:C114"/>
    <mergeCell ref="C117:C121"/>
    <mergeCell ref="D110:D114"/>
    <mergeCell ref="C67:C71"/>
    <mergeCell ref="C89:C92"/>
    <mergeCell ref="C96:C99"/>
    <mergeCell ref="C103:C105"/>
    <mergeCell ref="C82:C83"/>
    <mergeCell ref="C75:C76"/>
    <mergeCell ref="B59:C59"/>
    <mergeCell ref="B52:C52"/>
    <mergeCell ref="C53:C57"/>
    <mergeCell ref="C60:C63"/>
    <mergeCell ref="A6:A7"/>
    <mergeCell ref="B6:B7"/>
    <mergeCell ref="C6:C7"/>
    <mergeCell ref="D6:D7"/>
    <mergeCell ref="B5:I5"/>
    <mergeCell ref="C37:C41"/>
    <mergeCell ref="C46:C50"/>
    <mergeCell ref="H6:I6"/>
    <mergeCell ref="C12:C16"/>
    <mergeCell ref="C20:C24"/>
    <mergeCell ref="C28:C32"/>
    <mergeCell ref="E6:E7"/>
    <mergeCell ref="F6:F7"/>
    <mergeCell ref="G6:G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4"/>
  <sheetViews>
    <sheetView workbookViewId="0" topLeftCell="A1">
      <selection activeCell="E7" sqref="E7:E11"/>
    </sheetView>
  </sheetViews>
  <sheetFormatPr defaultColWidth="9.00390625" defaultRowHeight="12.75"/>
  <cols>
    <col min="1" max="1" width="3.625" style="235" customWidth="1"/>
    <col min="2" max="2" width="3.625" style="151" customWidth="1"/>
    <col min="3" max="3" width="5.625" style="151" customWidth="1"/>
    <col min="4" max="4" width="51.75390625" style="236" customWidth="1"/>
    <col min="5" max="5" width="13.125" style="151" customWidth="1"/>
    <col min="6" max="6" width="8.25390625" style="151" customWidth="1"/>
    <col min="7" max="7" width="10.25390625" style="151" customWidth="1"/>
    <col min="8" max="8" width="7.875" style="151" customWidth="1"/>
    <col min="9" max="9" width="9.25390625" style="238" customWidth="1"/>
    <col min="10" max="10" width="8.875" style="238" customWidth="1"/>
    <col min="11" max="11" width="9.375" style="151" customWidth="1"/>
    <col min="12" max="16384" width="9.125" style="151" customWidth="1"/>
  </cols>
  <sheetData>
    <row r="1" spans="1:11" ht="10.5">
      <c r="A1" s="143"/>
      <c r="B1" s="144"/>
      <c r="C1" s="145"/>
      <c r="D1" s="146"/>
      <c r="E1" s="147"/>
      <c r="F1" s="145"/>
      <c r="G1" s="150"/>
      <c r="H1" s="676" t="s">
        <v>523</v>
      </c>
      <c r="I1" s="676"/>
      <c r="J1" s="676"/>
      <c r="K1" s="676"/>
    </row>
    <row r="2" spans="1:11" ht="10.5">
      <c r="A2" s="143"/>
      <c r="B2" s="144"/>
      <c r="C2" s="145"/>
      <c r="D2" s="146"/>
      <c r="E2" s="677"/>
      <c r="F2" s="677"/>
      <c r="G2" s="677"/>
      <c r="H2" s="678" t="s">
        <v>569</v>
      </c>
      <c r="I2" s="678"/>
      <c r="J2" s="678"/>
      <c r="K2" s="678"/>
    </row>
    <row r="3" spans="1:11" ht="10.5">
      <c r="A3" s="143"/>
      <c r="B3" s="144"/>
      <c r="C3" s="145"/>
      <c r="D3" s="146"/>
      <c r="E3" s="677"/>
      <c r="F3" s="677"/>
      <c r="G3" s="677"/>
      <c r="H3" s="679" t="s">
        <v>136</v>
      </c>
      <c r="I3" s="679"/>
      <c r="J3" s="679"/>
      <c r="K3" s="679"/>
    </row>
    <row r="4" spans="1:11" ht="10.5">
      <c r="A4" s="143"/>
      <c r="B4" s="144"/>
      <c r="C4" s="145"/>
      <c r="D4" s="146"/>
      <c r="E4" s="677"/>
      <c r="F4" s="677"/>
      <c r="G4" s="677"/>
      <c r="H4" s="679" t="s">
        <v>568</v>
      </c>
      <c r="I4" s="679"/>
      <c r="J4" s="679"/>
      <c r="K4" s="679"/>
    </row>
    <row r="5" spans="1:11" ht="10.5">
      <c r="A5" s="143"/>
      <c r="B5" s="144"/>
      <c r="C5" s="145"/>
      <c r="D5" s="146"/>
      <c r="E5" s="152"/>
      <c r="F5" s="152"/>
      <c r="G5" s="150"/>
      <c r="H5" s="153"/>
      <c r="I5" s="149"/>
      <c r="J5" s="149"/>
      <c r="K5" s="153"/>
    </row>
    <row r="6" spans="1:11" ht="11.25" thickBot="1">
      <c r="A6" s="680" t="s">
        <v>496</v>
      </c>
      <c r="B6" s="680"/>
      <c r="C6" s="680"/>
      <c r="D6" s="680"/>
      <c r="E6" s="680"/>
      <c r="F6" s="680"/>
      <c r="G6" s="680"/>
      <c r="H6" s="680"/>
      <c r="I6" s="680"/>
      <c r="J6" s="680"/>
      <c r="K6" s="680"/>
    </row>
    <row r="7" spans="1:11" ht="10.5" customHeight="1" thickTop="1">
      <c r="A7" s="688" t="s">
        <v>284</v>
      </c>
      <c r="B7" s="690" t="s">
        <v>138</v>
      </c>
      <c r="C7" s="692" t="s">
        <v>34</v>
      </c>
      <c r="D7" s="660" t="s">
        <v>139</v>
      </c>
      <c r="E7" s="662" t="s">
        <v>140</v>
      </c>
      <c r="F7" s="662" t="s">
        <v>141</v>
      </c>
      <c r="G7" s="681" t="s">
        <v>142</v>
      </c>
      <c r="H7" s="682"/>
      <c r="I7" s="682"/>
      <c r="J7" s="682"/>
      <c r="K7" s="683"/>
    </row>
    <row r="8" spans="1:11" ht="6" customHeight="1">
      <c r="A8" s="689"/>
      <c r="B8" s="691"/>
      <c r="C8" s="693"/>
      <c r="D8" s="661"/>
      <c r="E8" s="663"/>
      <c r="F8" s="663"/>
      <c r="G8" s="684"/>
      <c r="H8" s="685"/>
      <c r="I8" s="685"/>
      <c r="J8" s="685"/>
      <c r="K8" s="686"/>
    </row>
    <row r="9" spans="1:11" ht="15" customHeight="1">
      <c r="A9" s="689"/>
      <c r="B9" s="691"/>
      <c r="C9" s="693"/>
      <c r="D9" s="661"/>
      <c r="E9" s="663"/>
      <c r="F9" s="663"/>
      <c r="G9" s="684">
        <v>2007</v>
      </c>
      <c r="H9" s="685"/>
      <c r="I9" s="685"/>
      <c r="J9" s="685"/>
      <c r="K9" s="686"/>
    </row>
    <row r="10" spans="1:11" ht="16.5" customHeight="1">
      <c r="A10" s="689"/>
      <c r="B10" s="691"/>
      <c r="C10" s="693"/>
      <c r="D10" s="661"/>
      <c r="E10" s="663"/>
      <c r="F10" s="663"/>
      <c r="G10" s="664" t="s">
        <v>417</v>
      </c>
      <c r="H10" s="668" t="s">
        <v>283</v>
      </c>
      <c r="I10" s="667" t="s">
        <v>512</v>
      </c>
      <c r="J10" s="669" t="s">
        <v>412</v>
      </c>
      <c r="K10" s="671" t="s">
        <v>286</v>
      </c>
    </row>
    <row r="11" spans="1:11" ht="22.5" customHeight="1" thickBot="1">
      <c r="A11" s="689"/>
      <c r="B11" s="691"/>
      <c r="C11" s="693"/>
      <c r="D11" s="661"/>
      <c r="E11" s="663"/>
      <c r="F11" s="663"/>
      <c r="G11" s="665"/>
      <c r="H11" s="687"/>
      <c r="I11" s="668"/>
      <c r="J11" s="670"/>
      <c r="K11" s="672"/>
    </row>
    <row r="12" spans="1:11" ht="18.75" customHeight="1" thickBot="1">
      <c r="A12" s="167"/>
      <c r="B12" s="168">
        <v>600</v>
      </c>
      <c r="C12" s="169">
        <v>60014</v>
      </c>
      <c r="D12" s="170" t="s">
        <v>31</v>
      </c>
      <c r="E12" s="171"/>
      <c r="F12" s="172"/>
      <c r="G12" s="175">
        <f>G13+G20+G31+G38</f>
        <v>1813720</v>
      </c>
      <c r="H12" s="175">
        <f>H13+H20+H31+H38</f>
        <v>755720</v>
      </c>
      <c r="I12" s="175">
        <f>I13+I20+I31+I38</f>
        <v>165500</v>
      </c>
      <c r="J12" s="175">
        <f>J13+J20+J31+J38</f>
        <v>0</v>
      </c>
      <c r="K12" s="264">
        <f>K13+K20+K31+K38</f>
        <v>892500</v>
      </c>
    </row>
    <row r="13" spans="1:11" ht="19.5" customHeight="1">
      <c r="A13" s="177"/>
      <c r="B13" s="178"/>
      <c r="C13" s="179"/>
      <c r="D13" s="180" t="s">
        <v>288</v>
      </c>
      <c r="E13" s="181"/>
      <c r="F13" s="182"/>
      <c r="G13" s="185">
        <f aca="true" t="shared" si="0" ref="G13:G19">SUM(H13:K13)</f>
        <v>435106</v>
      </c>
      <c r="H13" s="184">
        <f>SUM(H14:H19)</f>
        <v>229806</v>
      </c>
      <c r="I13" s="184">
        <f>SUM(I14:I19)</f>
        <v>55500</v>
      </c>
      <c r="J13" s="184">
        <f>SUM(J14:J19)</f>
        <v>0</v>
      </c>
      <c r="K13" s="288">
        <f>SUM(K14:K19)</f>
        <v>149800</v>
      </c>
    </row>
    <row r="14" spans="1:11" ht="18.75" customHeight="1">
      <c r="A14" s="162">
        <v>1</v>
      </c>
      <c r="B14" s="186"/>
      <c r="C14" s="187"/>
      <c r="D14" s="157" t="s">
        <v>316</v>
      </c>
      <c r="E14" s="158" t="s">
        <v>287</v>
      </c>
      <c r="F14" s="160" t="s">
        <v>410</v>
      </c>
      <c r="G14" s="190">
        <f t="shared" si="0"/>
        <v>47248</v>
      </c>
      <c r="H14" s="191">
        <v>47248</v>
      </c>
      <c r="I14" s="165"/>
      <c r="J14" s="165"/>
      <c r="K14" s="192"/>
    </row>
    <row r="15" spans="1:11" ht="15.75" customHeight="1">
      <c r="A15" s="154">
        <v>2</v>
      </c>
      <c r="B15" s="193"/>
      <c r="C15" s="156"/>
      <c r="D15" s="164" t="s">
        <v>289</v>
      </c>
      <c r="E15" s="158" t="s">
        <v>287</v>
      </c>
      <c r="F15" s="160" t="s">
        <v>410</v>
      </c>
      <c r="G15" s="190">
        <f t="shared" si="0"/>
        <v>89800</v>
      </c>
      <c r="H15" s="194"/>
      <c r="I15" s="159"/>
      <c r="J15" s="159"/>
      <c r="K15" s="195">
        <v>89800</v>
      </c>
    </row>
    <row r="16" spans="1:11" ht="15.75" customHeight="1">
      <c r="A16" s="154">
        <v>3</v>
      </c>
      <c r="B16" s="196"/>
      <c r="C16" s="156"/>
      <c r="D16" s="157" t="s">
        <v>418</v>
      </c>
      <c r="E16" s="158" t="s">
        <v>287</v>
      </c>
      <c r="F16" s="160" t="s">
        <v>410</v>
      </c>
      <c r="G16" s="190">
        <f t="shared" si="0"/>
        <v>127058</v>
      </c>
      <c r="H16" s="200">
        <v>127058</v>
      </c>
      <c r="I16" s="201"/>
      <c r="J16" s="201"/>
      <c r="K16" s="202"/>
    </row>
    <row r="17" spans="1:11" ht="19.5" customHeight="1">
      <c r="A17" s="154">
        <v>4</v>
      </c>
      <c r="B17" s="196"/>
      <c r="C17" s="156"/>
      <c r="D17" s="157" t="s">
        <v>524</v>
      </c>
      <c r="E17" s="158" t="s">
        <v>287</v>
      </c>
      <c r="F17" s="160">
        <v>2007</v>
      </c>
      <c r="G17" s="190">
        <f t="shared" si="0"/>
        <v>30000</v>
      </c>
      <c r="H17" s="200"/>
      <c r="I17" s="201"/>
      <c r="J17" s="201"/>
      <c r="K17" s="202">
        <v>30000</v>
      </c>
    </row>
    <row r="18" spans="1:11" ht="18" customHeight="1">
      <c r="A18" s="154">
        <v>5</v>
      </c>
      <c r="B18" s="196"/>
      <c r="C18" s="156"/>
      <c r="D18" s="157" t="s">
        <v>499</v>
      </c>
      <c r="E18" s="158" t="s">
        <v>287</v>
      </c>
      <c r="F18" s="166" t="s">
        <v>500</v>
      </c>
      <c r="G18" s="190">
        <f t="shared" si="0"/>
        <v>30000</v>
      </c>
      <c r="H18" s="200"/>
      <c r="I18" s="201"/>
      <c r="J18" s="201"/>
      <c r="K18" s="202">
        <v>30000</v>
      </c>
    </row>
    <row r="19" spans="1:11" ht="18" customHeight="1">
      <c r="A19" s="154" t="s">
        <v>563</v>
      </c>
      <c r="B19" s="196"/>
      <c r="C19" s="156"/>
      <c r="D19" s="157" t="s">
        <v>562</v>
      </c>
      <c r="E19" s="158" t="s">
        <v>287</v>
      </c>
      <c r="F19" s="166">
        <v>2007</v>
      </c>
      <c r="G19" s="190">
        <f t="shared" si="0"/>
        <v>111000</v>
      </c>
      <c r="H19" s="200">
        <v>55500</v>
      </c>
      <c r="I19" s="201">
        <v>55500</v>
      </c>
      <c r="J19" s="201"/>
      <c r="K19" s="202"/>
    </row>
    <row r="20" spans="1:11" ht="16.5" customHeight="1">
      <c r="A20" s="154"/>
      <c r="B20" s="193"/>
      <c r="C20" s="156"/>
      <c r="D20" s="207" t="s">
        <v>290</v>
      </c>
      <c r="E20" s="208"/>
      <c r="F20" s="209"/>
      <c r="G20" s="161">
        <f>SUM(G21:G30)</f>
        <v>695542</v>
      </c>
      <c r="H20" s="211">
        <f>SUM(H21:H30)</f>
        <v>480342</v>
      </c>
      <c r="I20" s="211">
        <f>SUM(I21:I30)</f>
        <v>0</v>
      </c>
      <c r="J20" s="211">
        <f>SUM(J21:J30)</f>
        <v>0</v>
      </c>
      <c r="K20" s="289">
        <f>SUM(K21:K30)</f>
        <v>215200</v>
      </c>
    </row>
    <row r="21" spans="1:11" ht="17.25" customHeight="1">
      <c r="A21" s="154">
        <v>6</v>
      </c>
      <c r="B21" s="212"/>
      <c r="C21" s="156"/>
      <c r="D21" s="157" t="s">
        <v>317</v>
      </c>
      <c r="E21" s="158" t="s">
        <v>287</v>
      </c>
      <c r="F21" s="160" t="s">
        <v>362</v>
      </c>
      <c r="G21" s="194">
        <f aca="true" t="shared" si="1" ref="G21:G30">SUM(H21:K21)</f>
        <v>140037</v>
      </c>
      <c r="H21" s="343">
        <v>21937</v>
      </c>
      <c r="I21" s="159"/>
      <c r="J21" s="159"/>
      <c r="K21" s="195">
        <v>118100</v>
      </c>
    </row>
    <row r="22" spans="1:11" ht="17.25" customHeight="1">
      <c r="A22" s="154">
        <v>7</v>
      </c>
      <c r="B22" s="212"/>
      <c r="C22" s="156"/>
      <c r="D22" s="157" t="s">
        <v>419</v>
      </c>
      <c r="E22" s="158" t="s">
        <v>287</v>
      </c>
      <c r="F22" s="160" t="s">
        <v>361</v>
      </c>
      <c r="G22" s="194">
        <f t="shared" si="1"/>
        <v>153044</v>
      </c>
      <c r="H22" s="343">
        <v>153044</v>
      </c>
      <c r="I22" s="159"/>
      <c r="J22" s="159"/>
      <c r="K22" s="195"/>
    </row>
    <row r="23" spans="1:11" ht="17.25" customHeight="1">
      <c r="A23" s="154">
        <v>8</v>
      </c>
      <c r="B23" s="212"/>
      <c r="C23" s="156"/>
      <c r="D23" s="157" t="s">
        <v>420</v>
      </c>
      <c r="E23" s="158" t="s">
        <v>287</v>
      </c>
      <c r="F23" s="156" t="s">
        <v>362</v>
      </c>
      <c r="G23" s="194">
        <f t="shared" si="1"/>
        <v>88604</v>
      </c>
      <c r="H23" s="194">
        <v>88604</v>
      </c>
      <c r="I23" s="159"/>
      <c r="J23" s="159"/>
      <c r="K23" s="195"/>
    </row>
    <row r="24" spans="1:11" ht="17.25" customHeight="1">
      <c r="A24" s="154">
        <v>9</v>
      </c>
      <c r="B24" s="212"/>
      <c r="C24" s="156"/>
      <c r="D24" s="157" t="s">
        <v>421</v>
      </c>
      <c r="E24" s="158" t="s">
        <v>287</v>
      </c>
      <c r="F24" s="160" t="s">
        <v>422</v>
      </c>
      <c r="G24" s="194">
        <f t="shared" si="1"/>
        <v>40224</v>
      </c>
      <c r="H24" s="194">
        <v>40224</v>
      </c>
      <c r="I24" s="159"/>
      <c r="J24" s="159"/>
      <c r="K24" s="195"/>
    </row>
    <row r="25" spans="1:11" ht="17.25" customHeight="1">
      <c r="A25" s="154">
        <v>10</v>
      </c>
      <c r="B25" s="193"/>
      <c r="C25" s="156"/>
      <c r="D25" s="157" t="s">
        <v>319</v>
      </c>
      <c r="E25" s="158" t="s">
        <v>287</v>
      </c>
      <c r="F25" s="160" t="s">
        <v>410</v>
      </c>
      <c r="G25" s="194">
        <f t="shared" si="1"/>
        <v>43700</v>
      </c>
      <c r="H25" s="194"/>
      <c r="I25" s="159"/>
      <c r="J25" s="159"/>
      <c r="K25" s="195">
        <v>43700</v>
      </c>
    </row>
    <row r="26" spans="1:11" ht="21.75" customHeight="1">
      <c r="A26" s="154">
        <v>11</v>
      </c>
      <c r="B26" s="193"/>
      <c r="C26" s="156"/>
      <c r="D26" s="157" t="s">
        <v>363</v>
      </c>
      <c r="E26" s="158" t="s">
        <v>287</v>
      </c>
      <c r="F26" s="160" t="s">
        <v>410</v>
      </c>
      <c r="G26" s="194">
        <f t="shared" si="1"/>
        <v>59376</v>
      </c>
      <c r="H26" s="194">
        <v>59376</v>
      </c>
      <c r="I26" s="159"/>
      <c r="J26" s="159"/>
      <c r="K26" s="195"/>
    </row>
    <row r="27" spans="1:11" ht="17.25" customHeight="1">
      <c r="A27" s="154">
        <v>12</v>
      </c>
      <c r="B27" s="193"/>
      <c r="C27" s="156"/>
      <c r="D27" s="157" t="s">
        <v>318</v>
      </c>
      <c r="E27" s="158" t="s">
        <v>287</v>
      </c>
      <c r="F27" s="160" t="s">
        <v>422</v>
      </c>
      <c r="G27" s="194">
        <f t="shared" si="1"/>
        <v>82749</v>
      </c>
      <c r="H27" s="194">
        <v>82749</v>
      </c>
      <c r="I27" s="159"/>
      <c r="J27" s="159"/>
      <c r="K27" s="195"/>
    </row>
    <row r="28" spans="1:11" ht="17.25" customHeight="1">
      <c r="A28" s="154">
        <v>13</v>
      </c>
      <c r="B28" s="193"/>
      <c r="C28" s="156"/>
      <c r="D28" s="157" t="s">
        <v>320</v>
      </c>
      <c r="E28" s="158" t="s">
        <v>287</v>
      </c>
      <c r="F28" s="160" t="s">
        <v>361</v>
      </c>
      <c r="G28" s="194">
        <f t="shared" si="1"/>
        <v>25875</v>
      </c>
      <c r="H28" s="194"/>
      <c r="I28" s="159"/>
      <c r="J28" s="159"/>
      <c r="K28" s="195">
        <v>25875</v>
      </c>
    </row>
    <row r="29" spans="1:11" ht="18" customHeight="1">
      <c r="A29" s="154">
        <v>14</v>
      </c>
      <c r="B29" s="193"/>
      <c r="C29" s="156"/>
      <c r="D29" s="157" t="s">
        <v>321</v>
      </c>
      <c r="E29" s="158" t="s">
        <v>287</v>
      </c>
      <c r="F29" s="160" t="s">
        <v>361</v>
      </c>
      <c r="G29" s="194">
        <f t="shared" si="1"/>
        <v>27525</v>
      </c>
      <c r="H29" s="194"/>
      <c r="I29" s="159"/>
      <c r="J29" s="159"/>
      <c r="K29" s="195">
        <v>27525</v>
      </c>
    </row>
    <row r="30" spans="1:11" ht="18" customHeight="1">
      <c r="A30" s="154">
        <v>15</v>
      </c>
      <c r="B30" s="193"/>
      <c r="C30" s="156"/>
      <c r="D30" s="157" t="s">
        <v>322</v>
      </c>
      <c r="E30" s="158" t="s">
        <v>287</v>
      </c>
      <c r="F30" s="160" t="s">
        <v>361</v>
      </c>
      <c r="G30" s="194">
        <f t="shared" si="1"/>
        <v>34408</v>
      </c>
      <c r="H30" s="194">
        <v>34408</v>
      </c>
      <c r="I30" s="159"/>
      <c r="J30" s="159"/>
      <c r="K30" s="195"/>
    </row>
    <row r="31" spans="1:11" ht="17.25" customHeight="1">
      <c r="A31" s="154"/>
      <c r="B31" s="193"/>
      <c r="C31" s="156"/>
      <c r="D31" s="207" t="s">
        <v>313</v>
      </c>
      <c r="E31" s="158"/>
      <c r="F31" s="160"/>
      <c r="G31" s="493">
        <f>SUM(G32:G37)</f>
        <v>470572</v>
      </c>
      <c r="H31" s="493">
        <f>SUM(H32:H37)</f>
        <v>45572</v>
      </c>
      <c r="I31" s="493">
        <f>SUM(I32:I37)</f>
        <v>110000</v>
      </c>
      <c r="J31" s="493">
        <f>SUM(J32:J37)</f>
        <v>0</v>
      </c>
      <c r="K31" s="495">
        <f>SUM(K32:K37)</f>
        <v>315000</v>
      </c>
    </row>
    <row r="32" spans="1:11" ht="25.5" customHeight="1">
      <c r="A32" s="154">
        <v>16</v>
      </c>
      <c r="B32" s="193"/>
      <c r="C32" s="156"/>
      <c r="D32" s="157" t="s">
        <v>314</v>
      </c>
      <c r="E32" s="158" t="s">
        <v>287</v>
      </c>
      <c r="F32" s="160" t="s">
        <v>410</v>
      </c>
      <c r="G32" s="161">
        <f>SUM(H32:K32)</f>
        <v>100000</v>
      </c>
      <c r="H32" s="194"/>
      <c r="I32" s="159"/>
      <c r="J32" s="159"/>
      <c r="K32" s="195">
        <v>100000</v>
      </c>
    </row>
    <row r="33" spans="1:11" ht="25.5" customHeight="1">
      <c r="A33" s="154">
        <v>17</v>
      </c>
      <c r="B33" s="193"/>
      <c r="C33" s="156"/>
      <c r="D33" s="157" t="s">
        <v>423</v>
      </c>
      <c r="E33" s="158" t="s">
        <v>287</v>
      </c>
      <c r="F33" s="160" t="s">
        <v>410</v>
      </c>
      <c r="G33" s="161">
        <f>SUM(H33:K33)</f>
        <v>19500</v>
      </c>
      <c r="H33" s="194">
        <v>19500</v>
      </c>
      <c r="I33" s="159"/>
      <c r="J33" s="159"/>
      <c r="K33" s="195"/>
    </row>
    <row r="34" spans="1:11" ht="24.75" customHeight="1">
      <c r="A34" s="154">
        <v>18</v>
      </c>
      <c r="B34" s="193"/>
      <c r="C34" s="156"/>
      <c r="D34" s="157" t="s">
        <v>315</v>
      </c>
      <c r="E34" s="158" t="s">
        <v>287</v>
      </c>
      <c r="F34" s="160" t="s">
        <v>410</v>
      </c>
      <c r="G34" s="161">
        <f>SUM(H34:K34)</f>
        <v>26072</v>
      </c>
      <c r="H34" s="194">
        <v>26072</v>
      </c>
      <c r="I34" s="159"/>
      <c r="J34" s="159"/>
      <c r="K34" s="195"/>
    </row>
    <row r="35" spans="1:11" ht="22.5" customHeight="1">
      <c r="A35" s="204">
        <v>19</v>
      </c>
      <c r="B35" s="196"/>
      <c r="C35" s="187"/>
      <c r="D35" s="215" t="s">
        <v>501</v>
      </c>
      <c r="E35" s="158" t="s">
        <v>287</v>
      </c>
      <c r="F35" s="482" t="s">
        <v>428</v>
      </c>
      <c r="G35" s="161">
        <f aca="true" t="shared" si="2" ref="G35:G42">SUM(H35:K35)</f>
        <v>20000</v>
      </c>
      <c r="H35" s="230"/>
      <c r="I35" s="188"/>
      <c r="J35" s="188"/>
      <c r="K35" s="231">
        <v>20000</v>
      </c>
    </row>
    <row r="36" spans="1:11" ht="17.25" customHeight="1">
      <c r="A36" s="204">
        <v>20</v>
      </c>
      <c r="B36" s="196"/>
      <c r="C36" s="187"/>
      <c r="D36" s="215" t="s">
        <v>502</v>
      </c>
      <c r="E36" s="158" t="s">
        <v>287</v>
      </c>
      <c r="F36" s="482">
        <v>2007</v>
      </c>
      <c r="G36" s="161">
        <f t="shared" si="2"/>
        <v>220000</v>
      </c>
      <c r="H36" s="230"/>
      <c r="I36" s="188">
        <v>110000</v>
      </c>
      <c r="J36" s="188"/>
      <c r="K36" s="231">
        <v>110000</v>
      </c>
    </row>
    <row r="37" spans="1:11" ht="14.25" customHeight="1">
      <c r="A37" s="204">
        <v>21</v>
      </c>
      <c r="B37" s="196"/>
      <c r="C37" s="187"/>
      <c r="D37" s="215" t="s">
        <v>503</v>
      </c>
      <c r="E37" s="158" t="s">
        <v>287</v>
      </c>
      <c r="F37" s="482">
        <v>2007</v>
      </c>
      <c r="G37" s="161">
        <f t="shared" si="2"/>
        <v>85000</v>
      </c>
      <c r="H37" s="230"/>
      <c r="I37" s="188"/>
      <c r="J37" s="188"/>
      <c r="K37" s="231">
        <v>85000</v>
      </c>
    </row>
    <row r="38" spans="1:11" ht="14.25" customHeight="1">
      <c r="A38" s="204"/>
      <c r="B38" s="196"/>
      <c r="C38" s="187"/>
      <c r="D38" s="490" t="s">
        <v>504</v>
      </c>
      <c r="E38" s="485"/>
      <c r="F38" s="486"/>
      <c r="G38" s="494">
        <f>SUM(G39:G42)</f>
        <v>212500</v>
      </c>
      <c r="H38" s="494">
        <f>SUM(H39:H42)</f>
        <v>0</v>
      </c>
      <c r="I38" s="494">
        <f>SUM(I39:I42)</f>
        <v>0</v>
      </c>
      <c r="J38" s="494">
        <f>SUM(J39:J42)</f>
        <v>0</v>
      </c>
      <c r="K38" s="501">
        <f>SUM(K39:K42)</f>
        <v>212500</v>
      </c>
    </row>
    <row r="39" spans="1:11" ht="16.5" customHeight="1">
      <c r="A39" s="204">
        <v>22</v>
      </c>
      <c r="B39" s="196"/>
      <c r="C39" s="187"/>
      <c r="D39" s="215" t="s">
        <v>505</v>
      </c>
      <c r="E39" s="215" t="s">
        <v>509</v>
      </c>
      <c r="F39" s="486">
        <v>2007</v>
      </c>
      <c r="G39" s="161">
        <f t="shared" si="2"/>
        <v>90000</v>
      </c>
      <c r="H39" s="489"/>
      <c r="I39" s="487"/>
      <c r="J39" s="487"/>
      <c r="K39" s="502">
        <v>90000</v>
      </c>
    </row>
    <row r="40" spans="1:11" ht="18.75" customHeight="1">
      <c r="A40" s="154">
        <v>23</v>
      </c>
      <c r="B40" s="193"/>
      <c r="C40" s="156"/>
      <c r="D40" s="157" t="s">
        <v>506</v>
      </c>
      <c r="E40" s="157" t="s">
        <v>510</v>
      </c>
      <c r="F40" s="499">
        <v>2007</v>
      </c>
      <c r="G40" s="161">
        <f t="shared" si="2"/>
        <v>63500</v>
      </c>
      <c r="H40" s="211"/>
      <c r="I40" s="210"/>
      <c r="J40" s="210"/>
      <c r="K40" s="289">
        <v>63500</v>
      </c>
    </row>
    <row r="41" spans="1:11" ht="16.5" customHeight="1">
      <c r="A41" s="154">
        <v>24</v>
      </c>
      <c r="B41" s="193"/>
      <c r="C41" s="156"/>
      <c r="D41" s="157" t="s">
        <v>507</v>
      </c>
      <c r="E41" s="157" t="s">
        <v>511</v>
      </c>
      <c r="F41" s="499">
        <v>2007</v>
      </c>
      <c r="G41" s="161">
        <f t="shared" si="2"/>
        <v>49000</v>
      </c>
      <c r="H41" s="211"/>
      <c r="I41" s="210"/>
      <c r="J41" s="210"/>
      <c r="K41" s="289">
        <v>49000</v>
      </c>
    </row>
    <row r="42" spans="1:11" ht="17.25" customHeight="1" thickBot="1">
      <c r="A42" s="204">
        <v>25</v>
      </c>
      <c r="B42" s="196"/>
      <c r="C42" s="187"/>
      <c r="D42" s="215" t="s">
        <v>508</v>
      </c>
      <c r="E42" s="215" t="s">
        <v>508</v>
      </c>
      <c r="F42" s="486">
        <v>2007</v>
      </c>
      <c r="G42" s="161">
        <f t="shared" si="2"/>
        <v>10000</v>
      </c>
      <c r="H42" s="489"/>
      <c r="I42" s="487"/>
      <c r="J42" s="487"/>
      <c r="K42" s="502">
        <v>10000</v>
      </c>
    </row>
    <row r="43" spans="1:11" ht="16.5" customHeight="1">
      <c r="A43" s="177"/>
      <c r="B43" s="344">
        <v>710</v>
      </c>
      <c r="C43" s="344"/>
      <c r="D43" s="345" t="s">
        <v>16</v>
      </c>
      <c r="E43" s="346"/>
      <c r="F43" s="344"/>
      <c r="G43" s="349">
        <f>SUM(G44)</f>
        <v>7000</v>
      </c>
      <c r="H43" s="350">
        <f>SUM(H44)</f>
        <v>0</v>
      </c>
      <c r="I43" s="350">
        <f>SUM(I44)</f>
        <v>7000</v>
      </c>
      <c r="J43" s="350"/>
      <c r="K43" s="352">
        <f>SUM(K44)</f>
        <v>0</v>
      </c>
    </row>
    <row r="44" spans="1:11" ht="12.75" customHeight="1" thickBot="1">
      <c r="A44" s="246">
        <v>26</v>
      </c>
      <c r="B44" s="353"/>
      <c r="C44" s="266">
        <v>71015</v>
      </c>
      <c r="D44" s="267" t="s">
        <v>291</v>
      </c>
      <c r="E44" s="354" t="s">
        <v>292</v>
      </c>
      <c r="F44" s="266">
        <v>2007</v>
      </c>
      <c r="G44" s="270">
        <f>SUM(H44:K44)</f>
        <v>7000</v>
      </c>
      <c r="H44" s="269"/>
      <c r="I44" s="269">
        <v>7000</v>
      </c>
      <c r="J44" s="269"/>
      <c r="K44" s="542"/>
    </row>
    <row r="45" spans="1:11" ht="14.25" customHeight="1" thickBot="1">
      <c r="A45" s="167"/>
      <c r="B45" s="217">
        <v>750</v>
      </c>
      <c r="C45" s="218"/>
      <c r="D45" s="219" t="s">
        <v>20</v>
      </c>
      <c r="E45" s="220"/>
      <c r="F45" s="218"/>
      <c r="G45" s="175">
        <f>SUM(H45:K45)</f>
        <v>2710972</v>
      </c>
      <c r="H45" s="174">
        <f>SUM(H46:H47)</f>
        <v>10972</v>
      </c>
      <c r="I45" s="174">
        <f>SUM(I46:I47)</f>
        <v>0</v>
      </c>
      <c r="J45" s="174">
        <f>SUM(J46:J47)</f>
        <v>2295000</v>
      </c>
      <c r="K45" s="176">
        <f>SUM(K46:K47)</f>
        <v>405000</v>
      </c>
    </row>
    <row r="46" spans="1:11" ht="34.5" customHeight="1">
      <c r="A46" s="154">
        <v>27</v>
      </c>
      <c r="B46" s="155"/>
      <c r="C46" s="156">
        <v>75020</v>
      </c>
      <c r="D46" s="157" t="s">
        <v>514</v>
      </c>
      <c r="E46" s="156" t="s">
        <v>287</v>
      </c>
      <c r="F46" s="156" t="s">
        <v>424</v>
      </c>
      <c r="G46" s="161">
        <f>SUM(H46:K46)</f>
        <v>2700000</v>
      </c>
      <c r="H46" s="213"/>
      <c r="I46" s="213"/>
      <c r="J46" s="213">
        <v>2295000</v>
      </c>
      <c r="K46" s="503">
        <v>405000</v>
      </c>
    </row>
    <row r="47" spans="1:11" ht="17.25" customHeight="1" thickBot="1">
      <c r="A47" s="206">
        <v>28</v>
      </c>
      <c r="B47" s="357"/>
      <c r="C47" s="198">
        <v>75020</v>
      </c>
      <c r="D47" s="197" t="s">
        <v>425</v>
      </c>
      <c r="E47" s="156" t="s">
        <v>287</v>
      </c>
      <c r="F47" s="198">
        <v>2007</v>
      </c>
      <c r="G47" s="203">
        <f>SUM(H47:K47)</f>
        <v>10972</v>
      </c>
      <c r="H47" s="200">
        <v>10972</v>
      </c>
      <c r="I47" s="358"/>
      <c r="J47" s="358"/>
      <c r="K47" s="504"/>
    </row>
    <row r="48" spans="1:11" ht="12.75" customHeight="1" thickBot="1">
      <c r="A48" s="167"/>
      <c r="B48" s="218">
        <v>801</v>
      </c>
      <c r="C48" s="172"/>
      <c r="D48" s="219" t="s">
        <v>79</v>
      </c>
      <c r="E48" s="218"/>
      <c r="F48" s="218"/>
      <c r="G48" s="175">
        <f>SUM(G49:G50)</f>
        <v>80000</v>
      </c>
      <c r="H48" s="174">
        <f>SUM(H49:H50)</f>
        <v>0</v>
      </c>
      <c r="I48" s="174">
        <f>SUM(I49:I50)</f>
        <v>0</v>
      </c>
      <c r="J48" s="174"/>
      <c r="K48" s="176">
        <f>SUM(K49:K50)</f>
        <v>80000</v>
      </c>
    </row>
    <row r="49" spans="1:11" ht="19.5" customHeight="1">
      <c r="A49" s="177">
        <v>29</v>
      </c>
      <c r="B49" s="178"/>
      <c r="C49" s="179">
        <v>80130</v>
      </c>
      <c r="D49" s="360" t="s">
        <v>426</v>
      </c>
      <c r="E49" s="179" t="s">
        <v>400</v>
      </c>
      <c r="F49" s="179" t="s">
        <v>398</v>
      </c>
      <c r="G49" s="224">
        <f>SUM(H49:K49)</f>
        <v>40000</v>
      </c>
      <c r="H49" s="362"/>
      <c r="I49" s="350"/>
      <c r="J49" s="350"/>
      <c r="K49" s="505">
        <v>40000</v>
      </c>
    </row>
    <row r="50" spans="1:11" ht="27.75" customHeight="1" thickBot="1">
      <c r="A50" s="154">
        <v>30</v>
      </c>
      <c r="B50" s="193"/>
      <c r="C50" s="156">
        <v>80120</v>
      </c>
      <c r="D50" s="157" t="s">
        <v>427</v>
      </c>
      <c r="E50" s="156" t="s">
        <v>521</v>
      </c>
      <c r="F50" s="156" t="s">
        <v>428</v>
      </c>
      <c r="G50" s="161">
        <f>SUM(H50:K50)</f>
        <v>40000</v>
      </c>
      <c r="H50" s="194"/>
      <c r="I50" s="265"/>
      <c r="J50" s="265"/>
      <c r="K50" s="195">
        <v>40000</v>
      </c>
    </row>
    <row r="51" spans="1:11" ht="19.5" customHeight="1">
      <c r="A51" s="177"/>
      <c r="B51" s="178">
        <v>851</v>
      </c>
      <c r="C51" s="179"/>
      <c r="D51" s="345" t="s">
        <v>25</v>
      </c>
      <c r="E51" s="344"/>
      <c r="F51" s="344"/>
      <c r="G51" s="349">
        <f>G52</f>
        <v>150000</v>
      </c>
      <c r="H51" s="350">
        <f>SUM(H52)</f>
        <v>0</v>
      </c>
      <c r="I51" s="350">
        <f>SUM(I52)</f>
        <v>0</v>
      </c>
      <c r="J51" s="350">
        <f>SUM(J52)</f>
        <v>0</v>
      </c>
      <c r="K51" s="352">
        <f>SUM(K52)</f>
        <v>150000</v>
      </c>
    </row>
    <row r="52" spans="1:11" ht="33" customHeight="1" thickBot="1">
      <c r="A52" s="246">
        <v>31</v>
      </c>
      <c r="B52" s="247"/>
      <c r="C52" s="266">
        <v>85111</v>
      </c>
      <c r="D52" s="267" t="s">
        <v>556</v>
      </c>
      <c r="E52" s="266" t="s">
        <v>557</v>
      </c>
      <c r="F52" s="266">
        <v>2007</v>
      </c>
      <c r="G52" s="270">
        <f>SUM(H52:K52)</f>
        <v>150000</v>
      </c>
      <c r="H52" s="545"/>
      <c r="I52" s="251"/>
      <c r="J52" s="251"/>
      <c r="K52" s="546">
        <v>150000</v>
      </c>
    </row>
    <row r="53" spans="1:11" ht="12.75" customHeight="1" thickBot="1">
      <c r="A53" s="167"/>
      <c r="B53" s="217">
        <v>852</v>
      </c>
      <c r="C53" s="172"/>
      <c r="D53" s="219" t="s">
        <v>192</v>
      </c>
      <c r="E53" s="172"/>
      <c r="F53" s="227"/>
      <c r="G53" s="175">
        <f>SUM(H53:K53)</f>
        <v>10000</v>
      </c>
      <c r="H53" s="228">
        <f>SUM(H54:H54)</f>
        <v>10000</v>
      </c>
      <c r="I53" s="222">
        <f>SUM(I54:I54)</f>
        <v>0</v>
      </c>
      <c r="J53" s="222"/>
      <c r="K53" s="544">
        <f>SUM(K54:K54)</f>
        <v>0</v>
      </c>
    </row>
    <row r="54" spans="1:11" ht="15.75" customHeight="1">
      <c r="A54" s="177">
        <v>32</v>
      </c>
      <c r="B54" s="178"/>
      <c r="C54" s="179">
        <v>85202</v>
      </c>
      <c r="D54" s="360" t="s">
        <v>429</v>
      </c>
      <c r="E54" s="179" t="s">
        <v>430</v>
      </c>
      <c r="F54" s="365">
        <v>2007</v>
      </c>
      <c r="G54" s="224">
        <f>SUM(H54:K54)</f>
        <v>10000</v>
      </c>
      <c r="H54" s="367">
        <v>10000</v>
      </c>
      <c r="I54" s="225"/>
      <c r="J54" s="225"/>
      <c r="K54" s="543"/>
    </row>
    <row r="55" spans="1:11" ht="12.75" customHeight="1" thickBot="1">
      <c r="A55" s="246"/>
      <c r="B55" s="247">
        <v>853</v>
      </c>
      <c r="C55" s="248"/>
      <c r="D55" s="249" t="s">
        <v>198</v>
      </c>
      <c r="E55" s="248"/>
      <c r="F55" s="248"/>
      <c r="G55" s="251">
        <f>SUM(G56:G58)</f>
        <v>50000</v>
      </c>
      <c r="H55" s="251">
        <f>SUM(H56:H58)</f>
        <v>0</v>
      </c>
      <c r="I55" s="251">
        <f>SUM(I56:I58)</f>
        <v>0</v>
      </c>
      <c r="J55" s="251"/>
      <c r="K55" s="252">
        <f>SUM(K56:K58)</f>
        <v>50000</v>
      </c>
    </row>
    <row r="56" spans="1:11" ht="18.75" customHeight="1">
      <c r="A56" s="177">
        <v>33</v>
      </c>
      <c r="B56" s="178"/>
      <c r="C56" s="179">
        <v>85333</v>
      </c>
      <c r="D56" s="215" t="s">
        <v>558</v>
      </c>
      <c r="E56" s="694" t="s">
        <v>293</v>
      </c>
      <c r="F56" s="673">
        <v>2007</v>
      </c>
      <c r="G56" s="190">
        <f aca="true" t="shared" si="3" ref="G56:G61">SUM(H56:K56)</f>
        <v>15000</v>
      </c>
      <c r="H56" s="230"/>
      <c r="I56" s="188"/>
      <c r="J56" s="188"/>
      <c r="K56" s="231">
        <v>15000</v>
      </c>
    </row>
    <row r="57" spans="1:11" ht="16.5" customHeight="1">
      <c r="A57" s="154">
        <v>34</v>
      </c>
      <c r="B57" s="193"/>
      <c r="C57" s="156"/>
      <c r="D57" s="157" t="s">
        <v>559</v>
      </c>
      <c r="E57" s="694"/>
      <c r="F57" s="674"/>
      <c r="G57" s="190">
        <f t="shared" si="3"/>
        <v>5000</v>
      </c>
      <c r="H57" s="194"/>
      <c r="I57" s="159"/>
      <c r="J57" s="159"/>
      <c r="K57" s="195">
        <v>5000</v>
      </c>
    </row>
    <row r="58" spans="1:11" ht="15.75" customHeight="1" thickBot="1">
      <c r="A58" s="246">
        <v>35</v>
      </c>
      <c r="B58" s="247"/>
      <c r="C58" s="266"/>
      <c r="D58" s="267" t="s">
        <v>431</v>
      </c>
      <c r="E58" s="694"/>
      <c r="F58" s="675"/>
      <c r="G58" s="371">
        <f t="shared" si="3"/>
        <v>30000</v>
      </c>
      <c r="H58" s="191"/>
      <c r="I58" s="165"/>
      <c r="J58" s="165"/>
      <c r="K58" s="192">
        <v>30000</v>
      </c>
    </row>
    <row r="59" spans="1:11" ht="12" customHeight="1" thickBot="1">
      <c r="A59" s="167"/>
      <c r="B59" s="218">
        <v>854</v>
      </c>
      <c r="C59" s="172"/>
      <c r="D59" s="220" t="s">
        <v>93</v>
      </c>
      <c r="E59" s="171"/>
      <c r="F59" s="172"/>
      <c r="G59" s="175">
        <f t="shared" si="3"/>
        <v>110000</v>
      </c>
      <c r="H59" s="174">
        <f>SUM(H60:H61)</f>
        <v>0</v>
      </c>
      <c r="I59" s="174">
        <f>SUM(I60:I61)</f>
        <v>0</v>
      </c>
      <c r="J59" s="174"/>
      <c r="K59" s="176">
        <f>SUM(K60:K61)</f>
        <v>110000</v>
      </c>
    </row>
    <row r="60" spans="1:11" ht="24" customHeight="1">
      <c r="A60" s="177">
        <v>36</v>
      </c>
      <c r="B60" s="344"/>
      <c r="C60" s="179">
        <v>85403</v>
      </c>
      <c r="D60" s="164" t="s">
        <v>432</v>
      </c>
      <c r="E60" s="179" t="s">
        <v>252</v>
      </c>
      <c r="F60" s="163"/>
      <c r="G60" s="224">
        <f t="shared" si="3"/>
        <v>60000</v>
      </c>
      <c r="H60" s="191"/>
      <c r="I60" s="233"/>
      <c r="J60" s="233"/>
      <c r="K60" s="192">
        <v>60000</v>
      </c>
    </row>
    <row r="61" spans="1:11" ht="16.5" customHeight="1">
      <c r="A61" s="154">
        <v>37</v>
      </c>
      <c r="B61" s="212"/>
      <c r="C61" s="156">
        <v>85410</v>
      </c>
      <c r="D61" s="157" t="s">
        <v>433</v>
      </c>
      <c r="E61" s="156" t="s">
        <v>404</v>
      </c>
      <c r="F61" s="156" t="s">
        <v>434</v>
      </c>
      <c r="G61" s="161">
        <f t="shared" si="3"/>
        <v>50000</v>
      </c>
      <c r="H61" s="194"/>
      <c r="I61" s="265"/>
      <c r="J61" s="265"/>
      <c r="K61" s="195">
        <v>50000</v>
      </c>
    </row>
    <row r="62" spans="1:11" ht="15.75" customHeight="1" thickBot="1">
      <c r="A62" s="695" t="s">
        <v>294</v>
      </c>
      <c r="B62" s="696"/>
      <c r="C62" s="696"/>
      <c r="D62" s="696"/>
      <c r="E62" s="696"/>
      <c r="F62" s="697"/>
      <c r="G62" s="234">
        <f>G12+G43+G45+G48+G53+G55+G59+G51</f>
        <v>4931692</v>
      </c>
      <c r="H62" s="234">
        <f>H12+H43+H45+H48+H53+H55+H59+H51</f>
        <v>776692</v>
      </c>
      <c r="I62" s="234">
        <f>I12+I43+I45+I48+I53+I55+I59+I51</f>
        <v>172500</v>
      </c>
      <c r="J62" s="234">
        <f>J12+J43+J45+J48+J53+J55+J59+J51</f>
        <v>2295000</v>
      </c>
      <c r="K62" s="372">
        <f>K12+K43+K45+K48+K53+K55+K59+K51</f>
        <v>1687500</v>
      </c>
    </row>
    <row r="63" ht="10.5" thickTop="1"/>
    <row r="64" spans="1:6" ht="9.75">
      <c r="A64" s="658"/>
      <c r="B64" s="658"/>
      <c r="C64" s="658"/>
      <c r="D64" s="658"/>
      <c r="E64" s="658"/>
      <c r="F64" s="241"/>
    </row>
    <row r="65" spans="1:11" ht="9.75">
      <c r="A65" s="698"/>
      <c r="B65" s="698"/>
      <c r="C65" s="698"/>
      <c r="D65" s="698"/>
      <c r="E65" s="698"/>
      <c r="F65" s="698"/>
      <c r="G65" s="698"/>
      <c r="H65" s="698"/>
      <c r="I65" s="698"/>
      <c r="J65" s="698"/>
      <c r="K65" s="698"/>
    </row>
    <row r="66" spans="1:11" ht="19.5" customHeight="1">
      <c r="A66" s="666"/>
      <c r="B66" s="666"/>
      <c r="C66" s="666"/>
      <c r="D66" s="666"/>
      <c r="E66" s="666"/>
      <c r="F66" s="666"/>
      <c r="G66" s="666"/>
      <c r="H66" s="666"/>
      <c r="I66" s="666"/>
      <c r="J66" s="666"/>
      <c r="K66" s="666"/>
    </row>
    <row r="67" spans="1:6" ht="9.75">
      <c r="A67" s="658"/>
      <c r="B67" s="658"/>
      <c r="C67" s="658"/>
      <c r="D67" s="658"/>
      <c r="E67" s="658"/>
      <c r="F67" s="658"/>
    </row>
    <row r="68" spans="1:6" ht="9.75">
      <c r="A68" s="243"/>
      <c r="B68" s="244"/>
      <c r="C68" s="244"/>
      <c r="D68" s="240"/>
      <c r="E68" s="244"/>
      <c r="F68" s="244"/>
    </row>
    <row r="69" spans="1:6" ht="9.75">
      <c r="A69" s="658"/>
      <c r="B69" s="658"/>
      <c r="C69" s="658"/>
      <c r="D69" s="658"/>
      <c r="E69" s="241"/>
      <c r="F69" s="241"/>
    </row>
    <row r="70" spans="1:6" ht="9.75">
      <c r="A70" s="659"/>
      <c r="B70" s="659"/>
      <c r="C70" s="659"/>
      <c r="D70" s="659"/>
      <c r="E70" s="659"/>
      <c r="F70" s="241"/>
    </row>
    <row r="71" spans="1:6" ht="9.75">
      <c r="A71" s="659"/>
      <c r="B71" s="659"/>
      <c r="C71" s="659"/>
      <c r="D71" s="659"/>
      <c r="E71" s="659"/>
      <c r="F71" s="241"/>
    </row>
    <row r="72" spans="1:6" ht="9.75">
      <c r="A72" s="658"/>
      <c r="B72" s="658"/>
      <c r="C72" s="658"/>
      <c r="D72" s="658"/>
      <c r="E72" s="658"/>
      <c r="F72" s="241"/>
    </row>
    <row r="73" spans="1:6" ht="9.75">
      <c r="A73" s="659"/>
      <c r="B73" s="659"/>
      <c r="C73" s="659"/>
      <c r="D73" s="659"/>
      <c r="E73" s="240"/>
      <c r="F73" s="241"/>
    </row>
    <row r="74" spans="1:6" ht="9.75">
      <c r="A74" s="658"/>
      <c r="B74" s="658"/>
      <c r="C74" s="658"/>
      <c r="D74" s="658"/>
      <c r="E74" s="658"/>
      <c r="F74" s="241"/>
    </row>
  </sheetData>
  <mergeCells count="34">
    <mergeCell ref="A64:E64"/>
    <mergeCell ref="E56:E58"/>
    <mergeCell ref="A62:F62"/>
    <mergeCell ref="A65:K65"/>
    <mergeCell ref="E4:G4"/>
    <mergeCell ref="H4:K4"/>
    <mergeCell ref="A6:K6"/>
    <mergeCell ref="F7:F11"/>
    <mergeCell ref="G7:K8"/>
    <mergeCell ref="G9:K9"/>
    <mergeCell ref="H10:H11"/>
    <mergeCell ref="A7:A11"/>
    <mergeCell ref="B7:B11"/>
    <mergeCell ref="C7:C11"/>
    <mergeCell ref="H1:K1"/>
    <mergeCell ref="E2:G2"/>
    <mergeCell ref="H2:K2"/>
    <mergeCell ref="E3:G3"/>
    <mergeCell ref="H3:K3"/>
    <mergeCell ref="D7:D11"/>
    <mergeCell ref="E7:E11"/>
    <mergeCell ref="G10:G11"/>
    <mergeCell ref="A73:D73"/>
    <mergeCell ref="A66:K66"/>
    <mergeCell ref="A67:F67"/>
    <mergeCell ref="I10:I11"/>
    <mergeCell ref="J10:J11"/>
    <mergeCell ref="K10:K11"/>
    <mergeCell ref="F56:F58"/>
    <mergeCell ref="A74:E74"/>
    <mergeCell ref="A69:D69"/>
    <mergeCell ref="A70:E70"/>
    <mergeCell ref="A72:E72"/>
    <mergeCell ref="A71:E7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4"/>
  <sheetViews>
    <sheetView workbookViewId="0" topLeftCell="A1">
      <selection activeCell="H52" sqref="H52"/>
    </sheetView>
  </sheetViews>
  <sheetFormatPr defaultColWidth="9.00390625" defaultRowHeight="12.75"/>
  <cols>
    <col min="1" max="1" width="3.625" style="235" customWidth="1"/>
    <col min="2" max="2" width="3.625" style="151" customWidth="1"/>
    <col min="3" max="3" width="5.625" style="151" customWidth="1"/>
    <col min="4" max="4" width="31.125" style="236" customWidth="1"/>
    <col min="5" max="5" width="13.25390625" style="151" customWidth="1"/>
    <col min="6" max="6" width="6.25390625" style="151" customWidth="1"/>
    <col min="7" max="7" width="9.375" style="237" customWidth="1"/>
    <col min="8" max="8" width="9.125" style="151" customWidth="1"/>
    <col min="9" max="9" width="9.875" style="151" customWidth="1"/>
    <col min="10" max="10" width="7.875" style="151" customWidth="1"/>
    <col min="11" max="12" width="9.25390625" style="238" customWidth="1"/>
    <col min="13" max="14" width="9.375" style="151" customWidth="1"/>
    <col min="15" max="15" width="9.625" style="239" customWidth="1"/>
    <col min="16" max="16384" width="9.125" style="151" customWidth="1"/>
  </cols>
  <sheetData>
    <row r="1" spans="1:15" ht="10.5">
      <c r="A1" s="143"/>
      <c r="B1" s="144"/>
      <c r="C1" s="145"/>
      <c r="D1" s="146"/>
      <c r="E1" s="147"/>
      <c r="F1" s="145"/>
      <c r="G1" s="148"/>
      <c r="H1" s="149"/>
      <c r="I1" s="150"/>
      <c r="J1" s="676" t="s">
        <v>522</v>
      </c>
      <c r="K1" s="676"/>
      <c r="L1" s="676"/>
      <c r="M1" s="676"/>
      <c r="N1" s="676"/>
      <c r="O1" s="676"/>
    </row>
    <row r="2" spans="1:15" ht="10.5">
      <c r="A2" s="143"/>
      <c r="B2" s="144"/>
      <c r="C2" s="145"/>
      <c r="D2" s="146"/>
      <c r="E2" s="677"/>
      <c r="F2" s="677"/>
      <c r="G2" s="677"/>
      <c r="H2" s="677"/>
      <c r="I2" s="677"/>
      <c r="J2" s="678" t="s">
        <v>569</v>
      </c>
      <c r="K2" s="678"/>
      <c r="L2" s="678"/>
      <c r="M2" s="678"/>
      <c r="N2" s="678"/>
      <c r="O2" s="678"/>
    </row>
    <row r="3" spans="1:15" ht="10.5">
      <c r="A3" s="143"/>
      <c r="B3" s="144"/>
      <c r="C3" s="145"/>
      <c r="D3" s="146"/>
      <c r="E3" s="677"/>
      <c r="F3" s="677"/>
      <c r="G3" s="677"/>
      <c r="H3" s="677"/>
      <c r="I3" s="677"/>
      <c r="J3" s="679" t="s">
        <v>136</v>
      </c>
      <c r="K3" s="679"/>
      <c r="L3" s="679"/>
      <c r="M3" s="679"/>
      <c r="N3" s="679"/>
      <c r="O3" s="679"/>
    </row>
    <row r="4" spans="1:15" ht="10.5">
      <c r="A4" s="143"/>
      <c r="B4" s="144"/>
      <c r="C4" s="145"/>
      <c r="D4" s="146"/>
      <c r="E4" s="677"/>
      <c r="F4" s="677"/>
      <c r="G4" s="677"/>
      <c r="H4" s="677"/>
      <c r="I4" s="677"/>
      <c r="J4" s="679" t="s">
        <v>568</v>
      </c>
      <c r="K4" s="679"/>
      <c r="L4" s="679"/>
      <c r="M4" s="679"/>
      <c r="N4" s="679"/>
      <c r="O4" s="679"/>
    </row>
    <row r="5" spans="1:15" ht="10.5">
      <c r="A5" s="143"/>
      <c r="B5" s="144"/>
      <c r="C5" s="145"/>
      <c r="D5" s="146"/>
      <c r="E5" s="152"/>
      <c r="F5" s="152"/>
      <c r="G5" s="148"/>
      <c r="H5" s="152"/>
      <c r="I5" s="150"/>
      <c r="J5" s="153"/>
      <c r="K5" s="149"/>
      <c r="L5" s="149"/>
      <c r="M5" s="153"/>
      <c r="N5" s="153"/>
      <c r="O5" s="153"/>
    </row>
    <row r="6" spans="1:15" ht="11.25" thickBot="1">
      <c r="A6" s="680" t="s">
        <v>416</v>
      </c>
      <c r="B6" s="680"/>
      <c r="C6" s="680"/>
      <c r="D6" s="680"/>
      <c r="E6" s="680"/>
      <c r="F6" s="680"/>
      <c r="G6" s="680"/>
      <c r="H6" s="680"/>
      <c r="I6" s="680"/>
      <c r="J6" s="680"/>
      <c r="K6" s="680"/>
      <c r="L6" s="680"/>
      <c r="M6" s="680"/>
      <c r="N6" s="680"/>
      <c r="O6" s="680"/>
    </row>
    <row r="7" spans="1:15" ht="10.5" customHeight="1" thickTop="1">
      <c r="A7" s="688" t="s">
        <v>284</v>
      </c>
      <c r="B7" s="690" t="s">
        <v>138</v>
      </c>
      <c r="C7" s="692" t="s">
        <v>34</v>
      </c>
      <c r="D7" s="660" t="s">
        <v>139</v>
      </c>
      <c r="E7" s="718" t="s">
        <v>140</v>
      </c>
      <c r="F7" s="692" t="s">
        <v>141</v>
      </c>
      <c r="G7" s="720" t="s">
        <v>285</v>
      </c>
      <c r="H7" s="699" t="s">
        <v>144</v>
      </c>
      <c r="I7" s="701" t="s">
        <v>142</v>
      </c>
      <c r="J7" s="702"/>
      <c r="K7" s="702"/>
      <c r="L7" s="702"/>
      <c r="M7" s="702"/>
      <c r="N7" s="702"/>
      <c r="O7" s="703"/>
    </row>
    <row r="8" spans="1:15" ht="6" customHeight="1">
      <c r="A8" s="689"/>
      <c r="B8" s="691"/>
      <c r="C8" s="693"/>
      <c r="D8" s="661"/>
      <c r="E8" s="719"/>
      <c r="F8" s="693"/>
      <c r="G8" s="721"/>
      <c r="H8" s="700"/>
      <c r="I8" s="704"/>
      <c r="J8" s="705"/>
      <c r="K8" s="705"/>
      <c r="L8" s="705"/>
      <c r="M8" s="705"/>
      <c r="N8" s="705"/>
      <c r="O8" s="706"/>
    </row>
    <row r="9" spans="1:15" ht="15" customHeight="1">
      <c r="A9" s="689"/>
      <c r="B9" s="691"/>
      <c r="C9" s="693"/>
      <c r="D9" s="661"/>
      <c r="E9" s="719"/>
      <c r="F9" s="693"/>
      <c r="G9" s="721"/>
      <c r="H9" s="700"/>
      <c r="I9" s="704">
        <v>2007</v>
      </c>
      <c r="J9" s="705"/>
      <c r="K9" s="705"/>
      <c r="L9" s="705"/>
      <c r="M9" s="707"/>
      <c r="N9" s="708">
        <v>2008</v>
      </c>
      <c r="O9" s="710">
        <v>2009</v>
      </c>
    </row>
    <row r="10" spans="1:15" ht="16.5" customHeight="1">
      <c r="A10" s="689"/>
      <c r="B10" s="691"/>
      <c r="C10" s="693"/>
      <c r="D10" s="661"/>
      <c r="E10" s="719"/>
      <c r="F10" s="693"/>
      <c r="G10" s="721"/>
      <c r="H10" s="700"/>
      <c r="I10" s="712" t="s">
        <v>417</v>
      </c>
      <c r="J10" s="714" t="s">
        <v>283</v>
      </c>
      <c r="K10" s="715" t="s">
        <v>512</v>
      </c>
      <c r="L10" s="716" t="s">
        <v>412</v>
      </c>
      <c r="M10" s="714" t="s">
        <v>286</v>
      </c>
      <c r="N10" s="708"/>
      <c r="O10" s="710"/>
    </row>
    <row r="11" spans="1:15" ht="19.5" customHeight="1" thickBot="1">
      <c r="A11" s="689"/>
      <c r="B11" s="691"/>
      <c r="C11" s="693"/>
      <c r="D11" s="661"/>
      <c r="E11" s="719"/>
      <c r="F11" s="693"/>
      <c r="G11" s="721"/>
      <c r="H11" s="700"/>
      <c r="I11" s="713"/>
      <c r="J11" s="700"/>
      <c r="K11" s="714"/>
      <c r="L11" s="717"/>
      <c r="M11" s="700"/>
      <c r="N11" s="709"/>
      <c r="O11" s="711"/>
    </row>
    <row r="12" spans="1:15" ht="18.75" customHeight="1" thickBot="1">
      <c r="A12" s="167"/>
      <c r="B12" s="168">
        <v>600</v>
      </c>
      <c r="C12" s="169">
        <v>60014</v>
      </c>
      <c r="D12" s="170" t="s">
        <v>31</v>
      </c>
      <c r="E12" s="171"/>
      <c r="F12" s="172"/>
      <c r="G12" s="173">
        <f>SUM(H12+I12+O12+N12)</f>
        <v>4882152</v>
      </c>
      <c r="H12" s="174">
        <f>H13+H20+H31</f>
        <v>893432</v>
      </c>
      <c r="I12" s="175">
        <f aca="true" t="shared" si="0" ref="I12:O12">I13+I20+I31+I38</f>
        <v>1813720</v>
      </c>
      <c r="J12" s="175">
        <f t="shared" si="0"/>
        <v>755720</v>
      </c>
      <c r="K12" s="175">
        <f t="shared" si="0"/>
        <v>165500</v>
      </c>
      <c r="L12" s="175">
        <f t="shared" si="0"/>
        <v>0</v>
      </c>
      <c r="M12" s="175">
        <f t="shared" si="0"/>
        <v>892500</v>
      </c>
      <c r="N12" s="175">
        <f t="shared" si="0"/>
        <v>1940000</v>
      </c>
      <c r="O12" s="264">
        <f t="shared" si="0"/>
        <v>235000</v>
      </c>
    </row>
    <row r="13" spans="1:15" ht="19.5" customHeight="1">
      <c r="A13" s="177"/>
      <c r="B13" s="178"/>
      <c r="C13" s="179"/>
      <c r="D13" s="180" t="s">
        <v>288</v>
      </c>
      <c r="E13" s="181"/>
      <c r="F13" s="182"/>
      <c r="G13" s="183">
        <f>SUM(G14:G19)</f>
        <v>2337164</v>
      </c>
      <c r="H13" s="183">
        <f>SUM(H14:H19)</f>
        <v>197058</v>
      </c>
      <c r="I13" s="185">
        <f aca="true" t="shared" si="1" ref="I13:I19">SUM(J13:M13)</f>
        <v>435106</v>
      </c>
      <c r="J13" s="184">
        <f>SUM(J14:J19)</f>
        <v>229806</v>
      </c>
      <c r="K13" s="184">
        <f>SUM(K14:K19)</f>
        <v>55500</v>
      </c>
      <c r="L13" s="184">
        <f>SUM(L14:L19)</f>
        <v>0</v>
      </c>
      <c r="M13" s="184">
        <f>SUM(M14:M19)</f>
        <v>149800</v>
      </c>
      <c r="N13" s="184">
        <f>SUM(N14:N19)</f>
        <v>1705000</v>
      </c>
      <c r="O13" s="288">
        <f>SUM(O14:O18)</f>
        <v>0</v>
      </c>
    </row>
    <row r="14" spans="1:15" ht="18.75" customHeight="1">
      <c r="A14" s="162">
        <v>1</v>
      </c>
      <c r="B14" s="186"/>
      <c r="C14" s="187"/>
      <c r="D14" s="157" t="s">
        <v>316</v>
      </c>
      <c r="E14" s="158" t="s">
        <v>287</v>
      </c>
      <c r="F14" s="160" t="s">
        <v>410</v>
      </c>
      <c r="G14" s="188">
        <f aca="true" t="shared" si="2" ref="G14:G19">SUM(H14+I14+O14+N14)</f>
        <v>79248</v>
      </c>
      <c r="H14" s="189">
        <v>32000</v>
      </c>
      <c r="I14" s="190">
        <f t="shared" si="1"/>
        <v>47248</v>
      </c>
      <c r="J14" s="191">
        <v>47248</v>
      </c>
      <c r="K14" s="165"/>
      <c r="L14" s="165"/>
      <c r="M14" s="191"/>
      <c r="N14" s="340"/>
      <c r="O14" s="192"/>
    </row>
    <row r="15" spans="1:15" ht="15.75" customHeight="1">
      <c r="A15" s="154">
        <v>2</v>
      </c>
      <c r="B15" s="193"/>
      <c r="C15" s="156"/>
      <c r="D15" s="164" t="s">
        <v>289</v>
      </c>
      <c r="E15" s="158" t="s">
        <v>287</v>
      </c>
      <c r="F15" s="160" t="s">
        <v>410</v>
      </c>
      <c r="G15" s="188">
        <f t="shared" si="2"/>
        <v>127800</v>
      </c>
      <c r="H15" s="194">
        <v>38000</v>
      </c>
      <c r="I15" s="190">
        <f t="shared" si="1"/>
        <v>89800</v>
      </c>
      <c r="J15" s="194"/>
      <c r="K15" s="159"/>
      <c r="L15" s="159"/>
      <c r="M15" s="194">
        <v>89800</v>
      </c>
      <c r="N15" s="341"/>
      <c r="O15" s="195"/>
    </row>
    <row r="16" spans="1:15" ht="15.75" customHeight="1">
      <c r="A16" s="154">
        <v>3</v>
      </c>
      <c r="B16" s="196"/>
      <c r="C16" s="156"/>
      <c r="D16" s="157" t="s">
        <v>418</v>
      </c>
      <c r="E16" s="158" t="s">
        <v>287</v>
      </c>
      <c r="F16" s="160" t="s">
        <v>410</v>
      </c>
      <c r="G16" s="188">
        <f t="shared" si="2"/>
        <v>254116</v>
      </c>
      <c r="H16" s="199">
        <v>127058</v>
      </c>
      <c r="I16" s="190">
        <f t="shared" si="1"/>
        <v>127058</v>
      </c>
      <c r="J16" s="200">
        <v>127058</v>
      </c>
      <c r="K16" s="201"/>
      <c r="L16" s="201"/>
      <c r="M16" s="200"/>
      <c r="N16" s="342"/>
      <c r="O16" s="202"/>
    </row>
    <row r="17" spans="1:15" ht="19.5" customHeight="1">
      <c r="A17" s="154">
        <v>4</v>
      </c>
      <c r="B17" s="196"/>
      <c r="C17" s="156"/>
      <c r="D17" s="157" t="s">
        <v>524</v>
      </c>
      <c r="E17" s="158" t="s">
        <v>287</v>
      </c>
      <c r="F17" s="160">
        <v>2007</v>
      </c>
      <c r="G17" s="188">
        <f t="shared" si="2"/>
        <v>30000</v>
      </c>
      <c r="H17" s="199"/>
      <c r="I17" s="190">
        <f t="shared" si="1"/>
        <v>30000</v>
      </c>
      <c r="J17" s="200"/>
      <c r="K17" s="201"/>
      <c r="L17" s="201"/>
      <c r="M17" s="200">
        <v>30000</v>
      </c>
      <c r="N17" s="342"/>
      <c r="O17" s="202"/>
    </row>
    <row r="18" spans="1:15" ht="18" customHeight="1">
      <c r="A18" s="154">
        <v>5</v>
      </c>
      <c r="B18" s="196"/>
      <c r="C18" s="156"/>
      <c r="D18" s="157" t="s">
        <v>499</v>
      </c>
      <c r="E18" s="158" t="s">
        <v>287</v>
      </c>
      <c r="F18" s="166" t="s">
        <v>500</v>
      </c>
      <c r="G18" s="188">
        <f t="shared" si="2"/>
        <v>1735000</v>
      </c>
      <c r="H18" s="199"/>
      <c r="I18" s="190">
        <f t="shared" si="1"/>
        <v>30000</v>
      </c>
      <c r="J18" s="200"/>
      <c r="K18" s="201"/>
      <c r="L18" s="201"/>
      <c r="M18" s="200">
        <v>30000</v>
      </c>
      <c r="N18" s="342">
        <v>1705000</v>
      </c>
      <c r="O18" s="202"/>
    </row>
    <row r="19" spans="1:15" ht="18" customHeight="1">
      <c r="A19" s="154" t="s">
        <v>563</v>
      </c>
      <c r="B19" s="196"/>
      <c r="C19" s="156"/>
      <c r="D19" s="157" t="s">
        <v>562</v>
      </c>
      <c r="E19" s="158" t="s">
        <v>287</v>
      </c>
      <c r="F19" s="160">
        <v>2007</v>
      </c>
      <c r="G19" s="188">
        <f t="shared" si="2"/>
        <v>111000</v>
      </c>
      <c r="H19" s="199"/>
      <c r="I19" s="190">
        <f t="shared" si="1"/>
        <v>111000</v>
      </c>
      <c r="J19" s="200">
        <v>55500</v>
      </c>
      <c r="K19" s="201">
        <v>55500</v>
      </c>
      <c r="L19" s="201"/>
      <c r="M19" s="200"/>
      <c r="N19" s="342"/>
      <c r="O19" s="202"/>
    </row>
    <row r="20" spans="1:15" ht="16.5" customHeight="1">
      <c r="A20" s="154"/>
      <c r="B20" s="193"/>
      <c r="C20" s="156"/>
      <c r="D20" s="207" t="s">
        <v>290</v>
      </c>
      <c r="E20" s="208"/>
      <c r="F20" s="209"/>
      <c r="G20" s="210">
        <f aca="true" t="shared" si="3" ref="G20:O20">SUM(G21:G30)</f>
        <v>1194916</v>
      </c>
      <c r="H20" s="211">
        <f t="shared" si="3"/>
        <v>499374</v>
      </c>
      <c r="I20" s="161">
        <f t="shared" si="3"/>
        <v>695542</v>
      </c>
      <c r="J20" s="211">
        <f t="shared" si="3"/>
        <v>480342</v>
      </c>
      <c r="K20" s="211">
        <f t="shared" si="3"/>
        <v>0</v>
      </c>
      <c r="L20" s="211">
        <f t="shared" si="3"/>
        <v>0</v>
      </c>
      <c r="M20" s="211">
        <f t="shared" si="3"/>
        <v>215200</v>
      </c>
      <c r="N20" s="211">
        <f t="shared" si="3"/>
        <v>0</v>
      </c>
      <c r="O20" s="289">
        <f t="shared" si="3"/>
        <v>0</v>
      </c>
    </row>
    <row r="21" spans="1:15" ht="17.25" customHeight="1">
      <c r="A21" s="154">
        <v>6</v>
      </c>
      <c r="B21" s="212"/>
      <c r="C21" s="156"/>
      <c r="D21" s="157" t="s">
        <v>317</v>
      </c>
      <c r="E21" s="158" t="s">
        <v>287</v>
      </c>
      <c r="F21" s="160" t="s">
        <v>362</v>
      </c>
      <c r="G21" s="159">
        <f aca="true" t="shared" si="4" ref="G21:G30">H21+I21+O21+N21</f>
        <v>280075</v>
      </c>
      <c r="H21" s="205">
        <v>140038</v>
      </c>
      <c r="I21" s="194">
        <f aca="true" t="shared" si="5" ref="I21:I30">SUM(J21:M21)</f>
        <v>140037</v>
      </c>
      <c r="J21" s="343">
        <v>21937</v>
      </c>
      <c r="K21" s="159"/>
      <c r="L21" s="159"/>
      <c r="M21" s="194">
        <v>118100</v>
      </c>
      <c r="N21" s="341"/>
      <c r="O21" s="195"/>
    </row>
    <row r="22" spans="1:15" ht="17.25" customHeight="1">
      <c r="A22" s="154">
        <v>7</v>
      </c>
      <c r="B22" s="212"/>
      <c r="C22" s="156"/>
      <c r="D22" s="157" t="s">
        <v>419</v>
      </c>
      <c r="E22" s="158" t="s">
        <v>287</v>
      </c>
      <c r="F22" s="160" t="s">
        <v>361</v>
      </c>
      <c r="G22" s="159">
        <f t="shared" si="4"/>
        <v>197044</v>
      </c>
      <c r="H22" s="205">
        <v>44000</v>
      </c>
      <c r="I22" s="194">
        <f t="shared" si="5"/>
        <v>153044</v>
      </c>
      <c r="J22" s="343">
        <v>153044</v>
      </c>
      <c r="K22" s="159"/>
      <c r="L22" s="159"/>
      <c r="M22" s="194"/>
      <c r="N22" s="341"/>
      <c r="O22" s="195"/>
    </row>
    <row r="23" spans="1:15" ht="17.25" customHeight="1">
      <c r="A23" s="154">
        <v>8</v>
      </c>
      <c r="B23" s="212"/>
      <c r="C23" s="156"/>
      <c r="D23" s="157" t="s">
        <v>420</v>
      </c>
      <c r="E23" s="158" t="s">
        <v>287</v>
      </c>
      <c r="F23" s="156" t="s">
        <v>362</v>
      </c>
      <c r="G23" s="159">
        <f t="shared" si="4"/>
        <v>162604</v>
      </c>
      <c r="H23" s="205">
        <v>74000</v>
      </c>
      <c r="I23" s="194">
        <f t="shared" si="5"/>
        <v>88604</v>
      </c>
      <c r="J23" s="194">
        <v>88604</v>
      </c>
      <c r="K23" s="159"/>
      <c r="L23" s="159"/>
      <c r="M23" s="194"/>
      <c r="N23" s="341"/>
      <c r="O23" s="195"/>
    </row>
    <row r="24" spans="1:15" ht="17.25" customHeight="1">
      <c r="A24" s="154">
        <v>9</v>
      </c>
      <c r="B24" s="212"/>
      <c r="C24" s="156"/>
      <c r="D24" s="157" t="s">
        <v>421</v>
      </c>
      <c r="E24" s="158" t="s">
        <v>287</v>
      </c>
      <c r="F24" s="160" t="s">
        <v>422</v>
      </c>
      <c r="G24" s="159">
        <f t="shared" si="4"/>
        <v>60224</v>
      </c>
      <c r="H24" s="205">
        <v>20000</v>
      </c>
      <c r="I24" s="194">
        <f t="shared" si="5"/>
        <v>40224</v>
      </c>
      <c r="J24" s="194">
        <v>40224</v>
      </c>
      <c r="K24" s="159"/>
      <c r="L24" s="159"/>
      <c r="M24" s="194"/>
      <c r="N24" s="342"/>
      <c r="O24" s="202"/>
    </row>
    <row r="25" spans="1:15" ht="17.25" customHeight="1">
      <c r="A25" s="154">
        <v>10</v>
      </c>
      <c r="B25" s="193"/>
      <c r="C25" s="156"/>
      <c r="D25" s="157" t="s">
        <v>319</v>
      </c>
      <c r="E25" s="158" t="s">
        <v>287</v>
      </c>
      <c r="F25" s="160" t="s">
        <v>410</v>
      </c>
      <c r="G25" s="159">
        <f t="shared" si="4"/>
        <v>64700</v>
      </c>
      <c r="H25" s="205">
        <v>21000</v>
      </c>
      <c r="I25" s="194">
        <f t="shared" si="5"/>
        <v>43700</v>
      </c>
      <c r="J25" s="194"/>
      <c r="K25" s="159"/>
      <c r="L25" s="159"/>
      <c r="M25" s="194">
        <v>43700</v>
      </c>
      <c r="N25" s="342"/>
      <c r="O25" s="202"/>
    </row>
    <row r="26" spans="1:15" ht="21.75" customHeight="1">
      <c r="A26" s="154">
        <v>11</v>
      </c>
      <c r="B26" s="193"/>
      <c r="C26" s="156"/>
      <c r="D26" s="157" t="s">
        <v>363</v>
      </c>
      <c r="E26" s="158" t="s">
        <v>287</v>
      </c>
      <c r="F26" s="160" t="s">
        <v>410</v>
      </c>
      <c r="G26" s="159">
        <f t="shared" si="4"/>
        <v>80376</v>
      </c>
      <c r="H26" s="205">
        <v>21000</v>
      </c>
      <c r="I26" s="194">
        <f t="shared" si="5"/>
        <v>59376</v>
      </c>
      <c r="J26" s="194">
        <v>59376</v>
      </c>
      <c r="K26" s="159"/>
      <c r="L26" s="159"/>
      <c r="M26" s="194"/>
      <c r="N26" s="342"/>
      <c r="O26" s="202"/>
    </row>
    <row r="27" spans="1:15" ht="17.25" customHeight="1">
      <c r="A27" s="154">
        <v>12</v>
      </c>
      <c r="B27" s="193"/>
      <c r="C27" s="156"/>
      <c r="D27" s="157" t="s">
        <v>318</v>
      </c>
      <c r="E27" s="158" t="s">
        <v>287</v>
      </c>
      <c r="F27" s="160" t="s">
        <v>422</v>
      </c>
      <c r="G27" s="159">
        <f t="shared" si="4"/>
        <v>165498</v>
      </c>
      <c r="H27" s="205">
        <v>82749</v>
      </c>
      <c r="I27" s="194">
        <f t="shared" si="5"/>
        <v>82749</v>
      </c>
      <c r="J27" s="194">
        <v>82749</v>
      </c>
      <c r="K27" s="159"/>
      <c r="L27" s="159"/>
      <c r="M27" s="194"/>
      <c r="N27" s="342"/>
      <c r="O27" s="202"/>
    </row>
    <row r="28" spans="1:15" ht="17.25" customHeight="1">
      <c r="A28" s="154">
        <v>13</v>
      </c>
      <c r="B28" s="193"/>
      <c r="C28" s="156"/>
      <c r="D28" s="157" t="s">
        <v>320</v>
      </c>
      <c r="E28" s="158" t="s">
        <v>287</v>
      </c>
      <c r="F28" s="160" t="s">
        <v>361</v>
      </c>
      <c r="G28" s="159">
        <f t="shared" si="4"/>
        <v>54336</v>
      </c>
      <c r="H28" s="205">
        <v>28461</v>
      </c>
      <c r="I28" s="194">
        <f t="shared" si="5"/>
        <v>25875</v>
      </c>
      <c r="J28" s="194"/>
      <c r="K28" s="159"/>
      <c r="L28" s="159"/>
      <c r="M28" s="194">
        <v>25875</v>
      </c>
      <c r="N28" s="342"/>
      <c r="O28" s="202"/>
    </row>
    <row r="29" spans="1:15" ht="18" customHeight="1">
      <c r="A29" s="154">
        <v>14</v>
      </c>
      <c r="B29" s="193"/>
      <c r="C29" s="156"/>
      <c r="D29" s="157" t="s">
        <v>321</v>
      </c>
      <c r="E29" s="158" t="s">
        <v>287</v>
      </c>
      <c r="F29" s="160" t="s">
        <v>361</v>
      </c>
      <c r="G29" s="159">
        <f t="shared" si="4"/>
        <v>57803</v>
      </c>
      <c r="H29" s="205">
        <v>30278</v>
      </c>
      <c r="I29" s="194">
        <f t="shared" si="5"/>
        <v>27525</v>
      </c>
      <c r="J29" s="194"/>
      <c r="K29" s="159"/>
      <c r="L29" s="159"/>
      <c r="M29" s="194">
        <v>27525</v>
      </c>
      <c r="N29" s="342"/>
      <c r="O29" s="202"/>
    </row>
    <row r="30" spans="1:15" ht="18" customHeight="1">
      <c r="A30" s="154">
        <v>15</v>
      </c>
      <c r="B30" s="193"/>
      <c r="C30" s="156"/>
      <c r="D30" s="157" t="s">
        <v>322</v>
      </c>
      <c r="E30" s="158" t="s">
        <v>287</v>
      </c>
      <c r="F30" s="160" t="s">
        <v>361</v>
      </c>
      <c r="G30" s="159">
        <f t="shared" si="4"/>
        <v>72256</v>
      </c>
      <c r="H30" s="205">
        <v>37848</v>
      </c>
      <c r="I30" s="194">
        <f t="shared" si="5"/>
        <v>34408</v>
      </c>
      <c r="J30" s="194">
        <v>34408</v>
      </c>
      <c r="K30" s="159"/>
      <c r="L30" s="159"/>
      <c r="M30" s="194"/>
      <c r="N30" s="341"/>
      <c r="O30" s="195"/>
    </row>
    <row r="31" spans="1:15" ht="17.25" customHeight="1">
      <c r="A31" s="154"/>
      <c r="B31" s="193"/>
      <c r="C31" s="156"/>
      <c r="D31" s="207" t="s">
        <v>313</v>
      </c>
      <c r="E31" s="158"/>
      <c r="F31" s="160"/>
      <c r="G31" s="491">
        <f>SUM(G32:G37)</f>
        <v>1137572</v>
      </c>
      <c r="H31" s="492">
        <f>SUM(H32:H34)</f>
        <v>197000</v>
      </c>
      <c r="I31" s="493">
        <f>SUM(I32:I37)</f>
        <v>470572</v>
      </c>
      <c r="J31" s="493">
        <f aca="true" t="shared" si="6" ref="J31:O31">SUM(J32:J37)</f>
        <v>45572</v>
      </c>
      <c r="K31" s="493">
        <f t="shared" si="6"/>
        <v>110000</v>
      </c>
      <c r="L31" s="493">
        <f t="shared" si="6"/>
        <v>0</v>
      </c>
      <c r="M31" s="493">
        <f t="shared" si="6"/>
        <v>315000</v>
      </c>
      <c r="N31" s="493">
        <f t="shared" si="6"/>
        <v>235000</v>
      </c>
      <c r="O31" s="495">
        <f t="shared" si="6"/>
        <v>235000</v>
      </c>
    </row>
    <row r="32" spans="1:15" ht="29.25" customHeight="1">
      <c r="A32" s="154">
        <v>16</v>
      </c>
      <c r="B32" s="193"/>
      <c r="C32" s="156"/>
      <c r="D32" s="157" t="s">
        <v>314</v>
      </c>
      <c r="E32" s="158" t="s">
        <v>287</v>
      </c>
      <c r="F32" s="160" t="s">
        <v>410</v>
      </c>
      <c r="G32" s="159">
        <f>SUM(H32+I32+O32+N32)</f>
        <v>204500</v>
      </c>
      <c r="H32" s="205">
        <v>104500</v>
      </c>
      <c r="I32" s="161">
        <f>SUM(J32:M32)</f>
        <v>100000</v>
      </c>
      <c r="J32" s="194"/>
      <c r="K32" s="159"/>
      <c r="L32" s="159"/>
      <c r="M32" s="194">
        <v>100000</v>
      </c>
      <c r="N32" s="342"/>
      <c r="O32" s="202"/>
    </row>
    <row r="33" spans="1:15" ht="31.5" customHeight="1">
      <c r="A33" s="154">
        <v>17</v>
      </c>
      <c r="B33" s="193"/>
      <c r="C33" s="156"/>
      <c r="D33" s="157" t="s">
        <v>423</v>
      </c>
      <c r="E33" s="158" t="s">
        <v>287</v>
      </c>
      <c r="F33" s="160" t="s">
        <v>410</v>
      </c>
      <c r="G33" s="159">
        <f>SUM(H33+I33+O33+N33)</f>
        <v>46786</v>
      </c>
      <c r="H33" s="205">
        <v>27286</v>
      </c>
      <c r="I33" s="161">
        <f>SUM(J33:M33)</f>
        <v>19500</v>
      </c>
      <c r="J33" s="194">
        <v>19500</v>
      </c>
      <c r="K33" s="159"/>
      <c r="L33" s="159"/>
      <c r="M33" s="194"/>
      <c r="N33" s="342"/>
      <c r="O33" s="202"/>
    </row>
    <row r="34" spans="1:15" ht="33" customHeight="1">
      <c r="A34" s="154">
        <v>18</v>
      </c>
      <c r="B34" s="193"/>
      <c r="C34" s="156"/>
      <c r="D34" s="157" t="s">
        <v>315</v>
      </c>
      <c r="E34" s="158" t="s">
        <v>287</v>
      </c>
      <c r="F34" s="160" t="s">
        <v>410</v>
      </c>
      <c r="G34" s="159">
        <f>SUM(H34+I34+O34+N34)</f>
        <v>91286</v>
      </c>
      <c r="H34" s="205">
        <v>65214</v>
      </c>
      <c r="I34" s="161">
        <f>SUM(J34:M34)</f>
        <v>26072</v>
      </c>
      <c r="J34" s="194">
        <v>26072</v>
      </c>
      <c r="K34" s="159"/>
      <c r="L34" s="159"/>
      <c r="M34" s="194"/>
      <c r="N34" s="194"/>
      <c r="O34" s="195"/>
    </row>
    <row r="35" spans="1:15" ht="22.5" customHeight="1">
      <c r="A35" s="204">
        <v>19</v>
      </c>
      <c r="B35" s="196"/>
      <c r="C35" s="187"/>
      <c r="D35" s="215" t="s">
        <v>501</v>
      </c>
      <c r="E35" s="158" t="s">
        <v>287</v>
      </c>
      <c r="F35" s="482" t="s">
        <v>428</v>
      </c>
      <c r="G35" s="159">
        <f aca="true" t="shared" si="7" ref="G35:G42">SUM(H35+I35+O35+N35)</f>
        <v>490000</v>
      </c>
      <c r="H35" s="245"/>
      <c r="I35" s="161">
        <f aca="true" t="shared" si="8" ref="I35:I42">SUM(J35:M35)</f>
        <v>20000</v>
      </c>
      <c r="J35" s="230"/>
      <c r="K35" s="188"/>
      <c r="L35" s="188"/>
      <c r="M35" s="230">
        <v>20000</v>
      </c>
      <c r="N35" s="194">
        <v>235000</v>
      </c>
      <c r="O35" s="195">
        <v>235000</v>
      </c>
    </row>
    <row r="36" spans="1:15" ht="17.25" customHeight="1">
      <c r="A36" s="204">
        <v>20</v>
      </c>
      <c r="B36" s="196"/>
      <c r="C36" s="187"/>
      <c r="D36" s="215" t="s">
        <v>502</v>
      </c>
      <c r="E36" s="158" t="s">
        <v>287</v>
      </c>
      <c r="F36" s="482">
        <v>2007</v>
      </c>
      <c r="G36" s="159">
        <f t="shared" si="7"/>
        <v>220000</v>
      </c>
      <c r="H36" s="245"/>
      <c r="I36" s="161">
        <f t="shared" si="8"/>
        <v>220000</v>
      </c>
      <c r="J36" s="230"/>
      <c r="K36" s="188">
        <v>110000</v>
      </c>
      <c r="L36" s="188"/>
      <c r="M36" s="230">
        <v>110000</v>
      </c>
      <c r="N36" s="194"/>
      <c r="O36" s="195"/>
    </row>
    <row r="37" spans="1:15" ht="22.5" customHeight="1">
      <c r="A37" s="204">
        <v>21</v>
      </c>
      <c r="B37" s="196"/>
      <c r="C37" s="187"/>
      <c r="D37" s="215" t="s">
        <v>503</v>
      </c>
      <c r="E37" s="158" t="s">
        <v>287</v>
      </c>
      <c r="F37" s="482">
        <v>2007</v>
      </c>
      <c r="G37" s="159">
        <f t="shared" si="7"/>
        <v>85000</v>
      </c>
      <c r="H37" s="245"/>
      <c r="I37" s="161">
        <f t="shared" si="8"/>
        <v>85000</v>
      </c>
      <c r="J37" s="230"/>
      <c r="K37" s="188"/>
      <c r="L37" s="188"/>
      <c r="M37" s="230">
        <v>85000</v>
      </c>
      <c r="N37" s="194"/>
      <c r="O37" s="195"/>
    </row>
    <row r="38" spans="1:15" ht="14.25" customHeight="1">
      <c r="A38" s="204"/>
      <c r="B38" s="196"/>
      <c r="C38" s="187"/>
      <c r="D38" s="490" t="s">
        <v>504</v>
      </c>
      <c r="E38" s="485"/>
      <c r="F38" s="486"/>
      <c r="G38" s="494">
        <f>SUM(G39:G42)</f>
        <v>212500</v>
      </c>
      <c r="H38" s="494">
        <f aca="true" t="shared" si="9" ref="H38:O38">SUM(H39:H42)</f>
        <v>0</v>
      </c>
      <c r="I38" s="494">
        <f t="shared" si="9"/>
        <v>212500</v>
      </c>
      <c r="J38" s="494">
        <f t="shared" si="9"/>
        <v>0</v>
      </c>
      <c r="K38" s="494">
        <f t="shared" si="9"/>
        <v>0</v>
      </c>
      <c r="L38" s="494">
        <f t="shared" si="9"/>
        <v>0</v>
      </c>
      <c r="M38" s="494">
        <f t="shared" si="9"/>
        <v>212500</v>
      </c>
      <c r="N38" s="491">
        <f t="shared" si="9"/>
        <v>0</v>
      </c>
      <c r="O38" s="496">
        <f t="shared" si="9"/>
        <v>0</v>
      </c>
    </row>
    <row r="39" spans="1:15" ht="16.5" customHeight="1">
      <c r="A39" s="204">
        <v>22</v>
      </c>
      <c r="B39" s="196"/>
      <c r="C39" s="187"/>
      <c r="D39" s="215" t="s">
        <v>505</v>
      </c>
      <c r="E39" s="215" t="s">
        <v>509</v>
      </c>
      <c r="F39" s="486">
        <v>2007</v>
      </c>
      <c r="G39" s="159">
        <f t="shared" si="7"/>
        <v>90000</v>
      </c>
      <c r="H39" s="488"/>
      <c r="I39" s="161">
        <f t="shared" si="8"/>
        <v>90000</v>
      </c>
      <c r="J39" s="489"/>
      <c r="K39" s="487"/>
      <c r="L39" s="487"/>
      <c r="M39" s="489">
        <v>90000</v>
      </c>
      <c r="N39" s="211"/>
      <c r="O39" s="289"/>
    </row>
    <row r="40" spans="1:15" ht="18.75" customHeight="1">
      <c r="A40" s="154">
        <v>23</v>
      </c>
      <c r="B40" s="193"/>
      <c r="C40" s="156"/>
      <c r="D40" s="157" t="s">
        <v>506</v>
      </c>
      <c r="E40" s="157" t="s">
        <v>510</v>
      </c>
      <c r="F40" s="499">
        <v>2007</v>
      </c>
      <c r="G40" s="159">
        <f t="shared" si="7"/>
        <v>63500</v>
      </c>
      <c r="H40" s="500"/>
      <c r="I40" s="161">
        <f t="shared" si="8"/>
        <v>63500</v>
      </c>
      <c r="J40" s="211"/>
      <c r="K40" s="210"/>
      <c r="L40" s="210"/>
      <c r="M40" s="211">
        <v>63500</v>
      </c>
      <c r="N40" s="211"/>
      <c r="O40" s="289"/>
    </row>
    <row r="41" spans="1:15" ht="16.5" customHeight="1">
      <c r="A41" s="154">
        <v>24</v>
      </c>
      <c r="B41" s="193"/>
      <c r="C41" s="156"/>
      <c r="D41" s="157" t="s">
        <v>507</v>
      </c>
      <c r="E41" s="157" t="s">
        <v>511</v>
      </c>
      <c r="F41" s="499">
        <v>2007</v>
      </c>
      <c r="G41" s="159">
        <f t="shared" si="7"/>
        <v>49000</v>
      </c>
      <c r="H41" s="500"/>
      <c r="I41" s="161">
        <f t="shared" si="8"/>
        <v>49000</v>
      </c>
      <c r="J41" s="211"/>
      <c r="K41" s="210"/>
      <c r="L41" s="210"/>
      <c r="M41" s="211">
        <v>49000</v>
      </c>
      <c r="N41" s="211"/>
      <c r="O41" s="289"/>
    </row>
    <row r="42" spans="1:15" ht="17.25" customHeight="1" thickBot="1">
      <c r="A42" s="204">
        <v>25</v>
      </c>
      <c r="B42" s="196"/>
      <c r="C42" s="187"/>
      <c r="D42" s="215" t="s">
        <v>508</v>
      </c>
      <c r="E42" s="215" t="s">
        <v>508</v>
      </c>
      <c r="F42" s="486">
        <v>2007</v>
      </c>
      <c r="G42" s="159">
        <f t="shared" si="7"/>
        <v>10000</v>
      </c>
      <c r="H42" s="488"/>
      <c r="I42" s="161">
        <f t="shared" si="8"/>
        <v>10000</v>
      </c>
      <c r="J42" s="489"/>
      <c r="K42" s="487"/>
      <c r="L42" s="487"/>
      <c r="M42" s="489">
        <v>10000</v>
      </c>
      <c r="N42" s="497"/>
      <c r="O42" s="498"/>
    </row>
    <row r="43" spans="1:15" ht="16.5" customHeight="1">
      <c r="A43" s="177"/>
      <c r="B43" s="344">
        <v>710</v>
      </c>
      <c r="C43" s="344"/>
      <c r="D43" s="345" t="s">
        <v>16</v>
      </c>
      <c r="E43" s="346"/>
      <c r="F43" s="344"/>
      <c r="G43" s="347">
        <f>SUM(G44)</f>
        <v>7000</v>
      </c>
      <c r="H43" s="348"/>
      <c r="I43" s="349">
        <f>SUM(I44)</f>
        <v>7000</v>
      </c>
      <c r="J43" s="350">
        <f>SUM(J44)</f>
        <v>0</v>
      </c>
      <c r="K43" s="350">
        <f>SUM(K44)</f>
        <v>7000</v>
      </c>
      <c r="L43" s="350"/>
      <c r="M43" s="350">
        <f>SUM(M44)</f>
        <v>0</v>
      </c>
      <c r="N43" s="351"/>
      <c r="O43" s="352">
        <f>SUM(O44)</f>
        <v>0</v>
      </c>
    </row>
    <row r="44" spans="1:15" ht="12.75" customHeight="1" thickBot="1">
      <c r="A44" s="246">
        <v>26</v>
      </c>
      <c r="B44" s="353"/>
      <c r="C44" s="266">
        <v>71015</v>
      </c>
      <c r="D44" s="267" t="s">
        <v>291</v>
      </c>
      <c r="E44" s="354" t="s">
        <v>292</v>
      </c>
      <c r="F44" s="266">
        <v>2007</v>
      </c>
      <c r="G44" s="268">
        <f>H44+I44+O44</f>
        <v>7000</v>
      </c>
      <c r="H44" s="272"/>
      <c r="I44" s="270">
        <f>SUM(J44:M44)</f>
        <v>7000</v>
      </c>
      <c r="J44" s="269"/>
      <c r="K44" s="269">
        <v>7000</v>
      </c>
      <c r="L44" s="269"/>
      <c r="M44" s="355"/>
      <c r="N44" s="356"/>
      <c r="O44" s="271"/>
    </row>
    <row r="45" spans="1:15" ht="14.25" customHeight="1" thickBot="1">
      <c r="A45" s="167"/>
      <c r="B45" s="217">
        <v>750</v>
      </c>
      <c r="C45" s="218"/>
      <c r="D45" s="219" t="s">
        <v>20</v>
      </c>
      <c r="E45" s="220"/>
      <c r="F45" s="218"/>
      <c r="G45" s="173">
        <f>H45+I45+O45+N45</f>
        <v>5710972</v>
      </c>
      <c r="H45" s="174">
        <f>SUM(H46:H47)</f>
        <v>72224</v>
      </c>
      <c r="I45" s="175">
        <f>SUM(J45:M45)</f>
        <v>2710972</v>
      </c>
      <c r="J45" s="174">
        <f aca="true" t="shared" si="10" ref="J45:O45">SUM(J46:J47)</f>
        <v>10972</v>
      </c>
      <c r="K45" s="174">
        <f t="shared" si="10"/>
        <v>0</v>
      </c>
      <c r="L45" s="174">
        <f t="shared" si="10"/>
        <v>2295000</v>
      </c>
      <c r="M45" s="174">
        <f t="shared" si="10"/>
        <v>405000</v>
      </c>
      <c r="N45" s="174">
        <f t="shared" si="10"/>
        <v>2927776</v>
      </c>
      <c r="O45" s="176">
        <f t="shared" si="10"/>
        <v>0</v>
      </c>
    </row>
    <row r="46" spans="1:15" ht="54" customHeight="1">
      <c r="A46" s="154">
        <v>27</v>
      </c>
      <c r="B46" s="155"/>
      <c r="C46" s="156">
        <v>75020</v>
      </c>
      <c r="D46" s="157" t="s">
        <v>514</v>
      </c>
      <c r="E46" s="156" t="s">
        <v>287</v>
      </c>
      <c r="F46" s="156" t="s">
        <v>424</v>
      </c>
      <c r="G46" s="159">
        <f>H46+I46+O46+N46</f>
        <v>5700000</v>
      </c>
      <c r="H46" s="213">
        <v>72224</v>
      </c>
      <c r="I46" s="161">
        <f>SUM(J46:M46)</f>
        <v>2700000</v>
      </c>
      <c r="J46" s="213"/>
      <c r="K46" s="213"/>
      <c r="L46" s="213">
        <v>2295000</v>
      </c>
      <c r="M46" s="213">
        <v>405000</v>
      </c>
      <c r="N46" s="506">
        <v>2927776</v>
      </c>
      <c r="O46" s="214"/>
    </row>
    <row r="47" spans="1:15" ht="17.25" customHeight="1" thickBot="1">
      <c r="A47" s="206">
        <v>28</v>
      </c>
      <c r="B47" s="357"/>
      <c r="C47" s="198">
        <v>75020</v>
      </c>
      <c r="D47" s="197" t="s">
        <v>425</v>
      </c>
      <c r="E47" s="156" t="s">
        <v>287</v>
      </c>
      <c r="F47" s="198">
        <v>2007</v>
      </c>
      <c r="G47" s="201">
        <f>H47+I47+O47</f>
        <v>10972</v>
      </c>
      <c r="H47" s="200"/>
      <c r="I47" s="203">
        <f>SUM(J47:M47)</f>
        <v>10972</v>
      </c>
      <c r="J47" s="200">
        <v>10972</v>
      </c>
      <c r="K47" s="358"/>
      <c r="L47" s="358"/>
      <c r="M47" s="358"/>
      <c r="N47" s="359"/>
      <c r="O47" s="216"/>
    </row>
    <row r="48" spans="1:15" ht="12.75" customHeight="1" thickBot="1">
      <c r="A48" s="167"/>
      <c r="B48" s="218">
        <v>801</v>
      </c>
      <c r="C48" s="172"/>
      <c r="D48" s="219" t="s">
        <v>79</v>
      </c>
      <c r="E48" s="218"/>
      <c r="F48" s="218"/>
      <c r="G48" s="173">
        <f>H48+I48+O48+N48</f>
        <v>1050000</v>
      </c>
      <c r="H48" s="174">
        <f>SUM(H49:H50)</f>
        <v>0</v>
      </c>
      <c r="I48" s="175">
        <f>SUM(I49:I50)</f>
        <v>80000</v>
      </c>
      <c r="J48" s="174">
        <f>SUM(J49:J50)</f>
        <v>0</v>
      </c>
      <c r="K48" s="174">
        <f>SUM(K49:K50)</f>
        <v>0</v>
      </c>
      <c r="L48" s="174"/>
      <c r="M48" s="174">
        <f>SUM(M49:M50)</f>
        <v>80000</v>
      </c>
      <c r="N48" s="174">
        <f>SUM(N49:N50)</f>
        <v>600000</v>
      </c>
      <c r="O48" s="176">
        <f>SUM(O49:O50)</f>
        <v>370000</v>
      </c>
    </row>
    <row r="49" spans="1:15" ht="22.5" customHeight="1">
      <c r="A49" s="177">
        <v>29</v>
      </c>
      <c r="B49" s="178"/>
      <c r="C49" s="179">
        <v>80130</v>
      </c>
      <c r="D49" s="360" t="s">
        <v>426</v>
      </c>
      <c r="E49" s="179" t="s">
        <v>400</v>
      </c>
      <c r="F49" s="179" t="s">
        <v>398</v>
      </c>
      <c r="G49" s="159">
        <f>H49+I49+O49+N49</f>
        <v>450000</v>
      </c>
      <c r="H49" s="361"/>
      <c r="I49" s="224">
        <f>SUM(J49:M49)</f>
        <v>40000</v>
      </c>
      <c r="J49" s="362"/>
      <c r="K49" s="350"/>
      <c r="L49" s="350"/>
      <c r="M49" s="362">
        <v>40000</v>
      </c>
      <c r="N49" s="363">
        <v>300000</v>
      </c>
      <c r="O49" s="226">
        <v>110000</v>
      </c>
    </row>
    <row r="50" spans="1:15" ht="33" customHeight="1" thickBot="1">
      <c r="A50" s="154">
        <v>30</v>
      </c>
      <c r="B50" s="193"/>
      <c r="C50" s="156">
        <v>80120</v>
      </c>
      <c r="D50" s="157" t="s">
        <v>427</v>
      </c>
      <c r="E50" s="156" t="s">
        <v>521</v>
      </c>
      <c r="F50" s="156" t="s">
        <v>428</v>
      </c>
      <c r="G50" s="159">
        <f>H50+I50+O50+N50</f>
        <v>600000</v>
      </c>
      <c r="H50" s="205"/>
      <c r="I50" s="161">
        <f>SUM(J50:M50)</f>
        <v>40000</v>
      </c>
      <c r="J50" s="194"/>
      <c r="K50" s="265"/>
      <c r="L50" s="265"/>
      <c r="M50" s="194">
        <v>40000</v>
      </c>
      <c r="N50" s="341">
        <v>300000</v>
      </c>
      <c r="O50" s="214">
        <v>260000</v>
      </c>
    </row>
    <row r="51" spans="1:15" ht="17.25" customHeight="1" thickBot="1">
      <c r="A51" s="167"/>
      <c r="B51" s="217">
        <v>851</v>
      </c>
      <c r="C51" s="172"/>
      <c r="D51" s="219" t="s">
        <v>25</v>
      </c>
      <c r="E51" s="218"/>
      <c r="F51" s="218"/>
      <c r="G51" s="173">
        <f>H51+I51+O51+N51</f>
        <v>150000</v>
      </c>
      <c r="H51" s="232"/>
      <c r="I51" s="175">
        <f>I52</f>
        <v>150000</v>
      </c>
      <c r="J51" s="174">
        <f>SUM(J52)</f>
        <v>0</v>
      </c>
      <c r="K51" s="174">
        <f>SUM(K52)</f>
        <v>0</v>
      </c>
      <c r="L51" s="174">
        <f>SUM(L52)</f>
        <v>0</v>
      </c>
      <c r="M51" s="174">
        <f>SUM(M52)</f>
        <v>150000</v>
      </c>
      <c r="N51" s="541"/>
      <c r="O51" s="229"/>
    </row>
    <row r="52" spans="1:15" ht="52.5" customHeight="1" thickBot="1">
      <c r="A52" s="162">
        <v>31</v>
      </c>
      <c r="B52" s="186"/>
      <c r="C52" s="163">
        <v>85111</v>
      </c>
      <c r="D52" s="164" t="s">
        <v>556</v>
      </c>
      <c r="E52" s="163" t="s">
        <v>557</v>
      </c>
      <c r="F52" s="163">
        <v>2007</v>
      </c>
      <c r="G52" s="188">
        <f>H52+I52+O52+N52</f>
        <v>150000</v>
      </c>
      <c r="H52" s="189"/>
      <c r="I52" s="371">
        <f>SUM(J52:M52)</f>
        <v>150000</v>
      </c>
      <c r="J52" s="191"/>
      <c r="K52" s="538"/>
      <c r="L52" s="538"/>
      <c r="M52" s="191">
        <v>150000</v>
      </c>
      <c r="N52" s="539"/>
      <c r="O52" s="540"/>
    </row>
    <row r="53" spans="1:15" ht="12.75" customHeight="1" thickBot="1">
      <c r="A53" s="167"/>
      <c r="B53" s="217">
        <v>852</v>
      </c>
      <c r="C53" s="172"/>
      <c r="D53" s="219" t="s">
        <v>192</v>
      </c>
      <c r="E53" s="172"/>
      <c r="F53" s="227"/>
      <c r="G53" s="173">
        <f>H53+I53+O53</f>
        <v>10000</v>
      </c>
      <c r="H53" s="221">
        <f>SUM(H54:H54)</f>
        <v>0</v>
      </c>
      <c r="I53" s="175">
        <f>SUM(J53:M53)</f>
        <v>10000</v>
      </c>
      <c r="J53" s="228">
        <f>SUM(J54:J54)</f>
        <v>10000</v>
      </c>
      <c r="K53" s="222">
        <f>SUM(K54:K54)</f>
        <v>0</v>
      </c>
      <c r="L53" s="222"/>
      <c r="M53" s="222">
        <f>SUM(M54:M54)</f>
        <v>0</v>
      </c>
      <c r="N53" s="364"/>
      <c r="O53" s="229">
        <f>O54</f>
        <v>0</v>
      </c>
    </row>
    <row r="54" spans="1:15" ht="21" customHeight="1">
      <c r="A54" s="177">
        <v>32</v>
      </c>
      <c r="B54" s="178"/>
      <c r="C54" s="179">
        <v>85202</v>
      </c>
      <c r="D54" s="360" t="s">
        <v>429</v>
      </c>
      <c r="E54" s="179" t="s">
        <v>430</v>
      </c>
      <c r="F54" s="365">
        <v>2007</v>
      </c>
      <c r="G54" s="223">
        <f>H54+I54+O54</f>
        <v>10000</v>
      </c>
      <c r="H54" s="366"/>
      <c r="I54" s="224">
        <f>SUM(J54:M54)</f>
        <v>10000</v>
      </c>
      <c r="J54" s="367">
        <v>10000</v>
      </c>
      <c r="K54" s="225"/>
      <c r="L54" s="225"/>
      <c r="M54" s="225"/>
      <c r="N54" s="368"/>
      <c r="O54" s="226"/>
    </row>
    <row r="55" spans="1:15" ht="12.75" customHeight="1" thickBot="1">
      <c r="A55" s="246"/>
      <c r="B55" s="247">
        <v>853</v>
      </c>
      <c r="C55" s="248"/>
      <c r="D55" s="249" t="s">
        <v>198</v>
      </c>
      <c r="E55" s="248"/>
      <c r="F55" s="248"/>
      <c r="G55" s="250">
        <f aca="true" t="shared" si="11" ref="G55:M55">SUM(G56:G58)</f>
        <v>50000</v>
      </c>
      <c r="H55" s="251">
        <f t="shared" si="11"/>
        <v>0</v>
      </c>
      <c r="I55" s="251">
        <f t="shared" si="11"/>
        <v>50000</v>
      </c>
      <c r="J55" s="251">
        <f t="shared" si="11"/>
        <v>0</v>
      </c>
      <c r="K55" s="251">
        <f t="shared" si="11"/>
        <v>0</v>
      </c>
      <c r="L55" s="251"/>
      <c r="M55" s="251">
        <f t="shared" si="11"/>
        <v>50000</v>
      </c>
      <c r="N55" s="369"/>
      <c r="O55" s="252">
        <f>SUM(O56:O58)</f>
        <v>0</v>
      </c>
    </row>
    <row r="56" spans="1:15" ht="18.75" customHeight="1">
      <c r="A56" s="177">
        <v>33</v>
      </c>
      <c r="B56" s="178"/>
      <c r="C56" s="179">
        <v>85333</v>
      </c>
      <c r="D56" s="215" t="s">
        <v>558</v>
      </c>
      <c r="E56" s="694" t="s">
        <v>293</v>
      </c>
      <c r="F56" s="673">
        <v>2007</v>
      </c>
      <c r="G56" s="188">
        <f>H56+I56+O56</f>
        <v>15000</v>
      </c>
      <c r="H56" s="245"/>
      <c r="I56" s="190">
        <f aca="true" t="shared" si="12" ref="I56:I61">SUM(J56:M56)</f>
        <v>15000</v>
      </c>
      <c r="J56" s="230"/>
      <c r="K56" s="188"/>
      <c r="L56" s="188"/>
      <c r="M56" s="230">
        <v>15000</v>
      </c>
      <c r="N56" s="370"/>
      <c r="O56" s="231"/>
    </row>
    <row r="57" spans="1:15" ht="21.75" customHeight="1">
      <c r="A57" s="154">
        <v>34</v>
      </c>
      <c r="B57" s="193"/>
      <c r="C57" s="156"/>
      <c r="D57" s="157" t="s">
        <v>559</v>
      </c>
      <c r="E57" s="694"/>
      <c r="F57" s="674"/>
      <c r="G57" s="188">
        <f>H57+I57+O57</f>
        <v>5000</v>
      </c>
      <c r="H57" s="194"/>
      <c r="I57" s="190">
        <f t="shared" si="12"/>
        <v>5000</v>
      </c>
      <c r="J57" s="194"/>
      <c r="K57" s="159"/>
      <c r="L57" s="159"/>
      <c r="M57" s="194">
        <v>5000</v>
      </c>
      <c r="N57" s="194"/>
      <c r="O57" s="195"/>
    </row>
    <row r="58" spans="1:15" ht="15.75" customHeight="1" thickBot="1">
      <c r="A58" s="246">
        <v>35</v>
      </c>
      <c r="B58" s="247"/>
      <c r="C58" s="266"/>
      <c r="D58" s="267" t="s">
        <v>431</v>
      </c>
      <c r="E58" s="694"/>
      <c r="F58" s="675"/>
      <c r="G58" s="188">
        <f>H58+I58+O58</f>
        <v>30000</v>
      </c>
      <c r="H58" s="189"/>
      <c r="I58" s="371">
        <f t="shared" si="12"/>
        <v>30000</v>
      </c>
      <c r="J58" s="191"/>
      <c r="K58" s="165"/>
      <c r="L58" s="165"/>
      <c r="M58" s="191">
        <v>30000</v>
      </c>
      <c r="N58" s="340"/>
      <c r="O58" s="192"/>
    </row>
    <row r="59" spans="1:15" ht="12" customHeight="1" thickBot="1">
      <c r="A59" s="167"/>
      <c r="B59" s="218">
        <v>854</v>
      </c>
      <c r="C59" s="172"/>
      <c r="D59" s="220" t="s">
        <v>93</v>
      </c>
      <c r="E59" s="171"/>
      <c r="F59" s="172"/>
      <c r="G59" s="173">
        <f>H59+I59+O59+N59</f>
        <v>4140136</v>
      </c>
      <c r="H59" s="232">
        <f>SUM(H60)</f>
        <v>0</v>
      </c>
      <c r="I59" s="175">
        <f t="shared" si="12"/>
        <v>110000</v>
      </c>
      <c r="J59" s="174">
        <f>SUM(J60:J61)</f>
        <v>0</v>
      </c>
      <c r="K59" s="174">
        <f>SUM(K60:K61)</f>
        <v>0</v>
      </c>
      <c r="L59" s="174"/>
      <c r="M59" s="174">
        <f>SUM(M60:M61)</f>
        <v>110000</v>
      </c>
      <c r="N59" s="174">
        <f>SUM(N60:N61)</f>
        <v>2050000</v>
      </c>
      <c r="O59" s="176">
        <f>SUM(O60:O61)</f>
        <v>1980136</v>
      </c>
    </row>
    <row r="60" spans="1:15" ht="30" customHeight="1">
      <c r="A60" s="177">
        <v>36</v>
      </c>
      <c r="B60" s="344"/>
      <c r="C60" s="179">
        <v>85403</v>
      </c>
      <c r="D60" s="164" t="s">
        <v>432</v>
      </c>
      <c r="E60" s="179" t="s">
        <v>252</v>
      </c>
      <c r="F60" s="163"/>
      <c r="G60" s="223">
        <f>H60+I60+O60+N60</f>
        <v>3540136</v>
      </c>
      <c r="H60" s="361"/>
      <c r="I60" s="224">
        <f t="shared" si="12"/>
        <v>60000</v>
      </c>
      <c r="J60" s="191"/>
      <c r="K60" s="233"/>
      <c r="L60" s="233"/>
      <c r="M60" s="191">
        <v>60000</v>
      </c>
      <c r="N60" s="340">
        <v>1700000</v>
      </c>
      <c r="O60" s="192">
        <v>1780136</v>
      </c>
    </row>
    <row r="61" spans="1:15" ht="21" customHeight="1">
      <c r="A61" s="154">
        <v>37</v>
      </c>
      <c r="B61" s="212"/>
      <c r="C61" s="156">
        <v>85410</v>
      </c>
      <c r="D61" s="157" t="s">
        <v>433</v>
      </c>
      <c r="E61" s="156" t="s">
        <v>404</v>
      </c>
      <c r="F61" s="156" t="s">
        <v>434</v>
      </c>
      <c r="G61" s="159">
        <f>H61+I61+O61+N61</f>
        <v>600000</v>
      </c>
      <c r="H61" s="205"/>
      <c r="I61" s="161">
        <f t="shared" si="12"/>
        <v>50000</v>
      </c>
      <c r="J61" s="194"/>
      <c r="K61" s="265"/>
      <c r="L61" s="265"/>
      <c r="M61" s="194">
        <v>50000</v>
      </c>
      <c r="N61" s="341">
        <v>350000</v>
      </c>
      <c r="O61" s="195">
        <v>200000</v>
      </c>
    </row>
    <row r="62" spans="1:15" ht="15.75" customHeight="1" thickBot="1">
      <c r="A62" s="695" t="s">
        <v>294</v>
      </c>
      <c r="B62" s="696"/>
      <c r="C62" s="696"/>
      <c r="D62" s="696"/>
      <c r="E62" s="696"/>
      <c r="F62" s="697"/>
      <c r="G62" s="234">
        <f>G12+G43+G45+G48+G53+G55+G59+G51</f>
        <v>16000260</v>
      </c>
      <c r="H62" s="234">
        <f>H12+H43+H45+H48+H53+H55+H59</f>
        <v>965656</v>
      </c>
      <c r="I62" s="234">
        <f aca="true" t="shared" si="13" ref="I62:O62">I12+I43+I45+I48+I53+I55+I59+I51</f>
        <v>4931692</v>
      </c>
      <c r="J62" s="234">
        <f t="shared" si="13"/>
        <v>776692</v>
      </c>
      <c r="K62" s="234">
        <f t="shared" si="13"/>
        <v>172500</v>
      </c>
      <c r="L62" s="234">
        <f t="shared" si="13"/>
        <v>2295000</v>
      </c>
      <c r="M62" s="234">
        <f t="shared" si="13"/>
        <v>1687500</v>
      </c>
      <c r="N62" s="234">
        <f t="shared" si="13"/>
        <v>7517776</v>
      </c>
      <c r="O62" s="372">
        <f t="shared" si="13"/>
        <v>2585136</v>
      </c>
    </row>
    <row r="63" ht="10.5" thickTop="1"/>
    <row r="64" spans="1:8" ht="9.75">
      <c r="A64" s="658"/>
      <c r="B64" s="658"/>
      <c r="C64" s="658"/>
      <c r="D64" s="658"/>
      <c r="E64" s="658"/>
      <c r="F64" s="241"/>
      <c r="G64" s="242"/>
      <c r="H64" s="241"/>
    </row>
    <row r="65" spans="1:15" ht="9.75">
      <c r="A65" s="698"/>
      <c r="B65" s="698"/>
      <c r="C65" s="698"/>
      <c r="D65" s="698"/>
      <c r="E65" s="698"/>
      <c r="F65" s="698"/>
      <c r="G65" s="698"/>
      <c r="H65" s="698"/>
      <c r="I65" s="698"/>
      <c r="J65" s="698"/>
      <c r="K65" s="698"/>
      <c r="L65" s="698"/>
      <c r="M65" s="698"/>
      <c r="N65" s="698"/>
      <c r="O65" s="698"/>
    </row>
    <row r="66" spans="1:15" ht="19.5" customHeight="1">
      <c r="A66" s="666"/>
      <c r="B66" s="666"/>
      <c r="C66" s="666"/>
      <c r="D66" s="666"/>
      <c r="E66" s="666"/>
      <c r="F66" s="666"/>
      <c r="G66" s="666"/>
      <c r="H66" s="666"/>
      <c r="I66" s="666"/>
      <c r="J66" s="666"/>
      <c r="K66" s="666"/>
      <c r="L66" s="666"/>
      <c r="M66" s="666"/>
      <c r="N66" s="666"/>
      <c r="O66" s="666"/>
    </row>
    <row r="67" spans="1:8" ht="9.75">
      <c r="A67" s="658"/>
      <c r="B67" s="658"/>
      <c r="C67" s="658"/>
      <c r="D67" s="658"/>
      <c r="E67" s="658"/>
      <c r="F67" s="658"/>
      <c r="G67" s="658"/>
      <c r="H67" s="241"/>
    </row>
    <row r="68" spans="1:8" ht="9.75">
      <c r="A68" s="243"/>
      <c r="B68" s="244"/>
      <c r="C68" s="244"/>
      <c r="D68" s="240"/>
      <c r="E68" s="244"/>
      <c r="F68" s="244"/>
      <c r="G68" s="242"/>
      <c r="H68" s="241"/>
    </row>
    <row r="69" spans="1:8" ht="9.75">
      <c r="A69" s="658"/>
      <c r="B69" s="658"/>
      <c r="C69" s="658"/>
      <c r="D69" s="658"/>
      <c r="E69" s="241"/>
      <c r="F69" s="241"/>
      <c r="G69" s="242"/>
      <c r="H69" s="241"/>
    </row>
    <row r="70" spans="1:8" ht="9.75">
      <c r="A70" s="659"/>
      <c r="B70" s="659"/>
      <c r="C70" s="659"/>
      <c r="D70" s="659"/>
      <c r="E70" s="659"/>
      <c r="F70" s="241"/>
      <c r="G70" s="242"/>
      <c r="H70" s="241"/>
    </row>
    <row r="71" spans="1:8" ht="9.75">
      <c r="A71" s="659"/>
      <c r="B71" s="659"/>
      <c r="C71" s="659"/>
      <c r="D71" s="659"/>
      <c r="E71" s="659"/>
      <c r="F71" s="241"/>
      <c r="G71" s="242"/>
      <c r="H71" s="241"/>
    </row>
    <row r="72" spans="1:8" ht="9.75">
      <c r="A72" s="658"/>
      <c r="B72" s="658"/>
      <c r="C72" s="658"/>
      <c r="D72" s="658"/>
      <c r="E72" s="658"/>
      <c r="F72" s="241"/>
      <c r="G72" s="242"/>
      <c r="H72" s="241"/>
    </row>
    <row r="73" spans="1:8" ht="9.75">
      <c r="A73" s="659"/>
      <c r="B73" s="659"/>
      <c r="C73" s="659"/>
      <c r="D73" s="659"/>
      <c r="E73" s="240"/>
      <c r="F73" s="241"/>
      <c r="G73" s="242"/>
      <c r="H73" s="241"/>
    </row>
    <row r="74" spans="1:8" ht="9.75">
      <c r="A74" s="658"/>
      <c r="B74" s="658"/>
      <c r="C74" s="658"/>
      <c r="D74" s="658"/>
      <c r="E74" s="658"/>
      <c r="F74" s="241"/>
      <c r="G74" s="242"/>
      <c r="H74" s="241"/>
    </row>
  </sheetData>
  <mergeCells count="38">
    <mergeCell ref="A71:E71"/>
    <mergeCell ref="A72:E72"/>
    <mergeCell ref="A73:D73"/>
    <mergeCell ref="A74:E74"/>
    <mergeCell ref="A66:O66"/>
    <mergeCell ref="A67:G67"/>
    <mergeCell ref="A69:D69"/>
    <mergeCell ref="A70:E70"/>
    <mergeCell ref="J1:O1"/>
    <mergeCell ref="E2:I2"/>
    <mergeCell ref="J2:O2"/>
    <mergeCell ref="E3:I3"/>
    <mergeCell ref="J3:O3"/>
    <mergeCell ref="E4:I4"/>
    <mergeCell ref="J4:O4"/>
    <mergeCell ref="A6:O6"/>
    <mergeCell ref="A7:A11"/>
    <mergeCell ref="B7:B11"/>
    <mergeCell ref="C7:C11"/>
    <mergeCell ref="D7:D11"/>
    <mergeCell ref="E7:E11"/>
    <mergeCell ref="F7:F11"/>
    <mergeCell ref="G7:G11"/>
    <mergeCell ref="H7:H11"/>
    <mergeCell ref="I7:O8"/>
    <mergeCell ref="I9:M9"/>
    <mergeCell ref="N9:N11"/>
    <mergeCell ref="O9:O11"/>
    <mergeCell ref="I10:I11"/>
    <mergeCell ref="J10:J11"/>
    <mergeCell ref="K10:K11"/>
    <mergeCell ref="L10:L11"/>
    <mergeCell ref="M10:M11"/>
    <mergeCell ref="E56:E58"/>
    <mergeCell ref="A62:F62"/>
    <mergeCell ref="A64:E64"/>
    <mergeCell ref="A65:O65"/>
    <mergeCell ref="F56:F58"/>
  </mergeCells>
  <printOptions/>
  <pageMargins left="0.1968503937007874" right="0.1968503937007874" top="0.98425196850393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86"/>
  <sheetViews>
    <sheetView workbookViewId="0" topLeftCell="A1">
      <selection activeCell="L19" sqref="L19"/>
    </sheetView>
  </sheetViews>
  <sheetFormatPr defaultColWidth="9.00390625" defaultRowHeight="15" customHeight="1"/>
  <cols>
    <col min="1" max="1" width="5.375" style="1" customWidth="1"/>
    <col min="2" max="2" width="6.00390625" style="115" customWidth="1"/>
    <col min="3" max="3" width="6.75390625" style="3" customWidth="1"/>
    <col min="4" max="4" width="36.625" style="409" customWidth="1"/>
    <col min="5" max="5" width="16.125" style="409" customWidth="1"/>
    <col min="6" max="6" width="15.875" style="387" customWidth="1"/>
    <col min="7" max="7" width="5.125" style="1" customWidth="1"/>
    <col min="8" max="8" width="6.125" style="1" customWidth="1"/>
    <col min="9" max="9" width="5.375" style="1" customWidth="1"/>
    <col min="10" max="10" width="5.75390625" style="1" customWidth="1"/>
    <col min="11" max="11" width="6.125" style="1" customWidth="1"/>
    <col min="12" max="16384" width="9.125" style="1" customWidth="1"/>
  </cols>
  <sheetData>
    <row r="1" spans="1:6" ht="15" customHeight="1">
      <c r="A1" s="734"/>
      <c r="B1" s="734"/>
      <c r="C1" s="734"/>
      <c r="D1" s="734"/>
      <c r="E1" s="594" t="s">
        <v>206</v>
      </c>
      <c r="F1" s="594"/>
    </row>
    <row r="2" spans="1:6" ht="15" customHeight="1">
      <c r="A2" s="735"/>
      <c r="B2" s="735"/>
      <c r="C2" s="735"/>
      <c r="D2" s="735"/>
      <c r="E2" s="594" t="s">
        <v>572</v>
      </c>
      <c r="F2" s="594"/>
    </row>
    <row r="3" spans="1:6" ht="15.75" customHeight="1">
      <c r="A3" s="114"/>
      <c r="B3" s="114"/>
      <c r="C3" s="114"/>
      <c r="D3" s="404"/>
      <c r="E3" s="594" t="s">
        <v>136</v>
      </c>
      <c r="F3" s="594"/>
    </row>
    <row r="4" spans="1:6" ht="15" customHeight="1">
      <c r="A4" s="736"/>
      <c r="B4" s="736"/>
      <c r="C4" s="736"/>
      <c r="D4" s="736"/>
      <c r="E4" s="738" t="s">
        <v>570</v>
      </c>
      <c r="F4" s="738"/>
    </row>
    <row r="6" spans="1:6" ht="15" customHeight="1" thickBot="1">
      <c r="A6" s="737" t="s">
        <v>480</v>
      </c>
      <c r="B6" s="737"/>
      <c r="C6" s="737"/>
      <c r="D6" s="737"/>
      <c r="E6" s="737"/>
      <c r="F6" s="737"/>
    </row>
    <row r="7" spans="1:6" s="2" customFormat="1" ht="15.75" customHeight="1" thickTop="1">
      <c r="A7" s="134" t="s">
        <v>1</v>
      </c>
      <c r="B7" s="135" t="s">
        <v>122</v>
      </c>
      <c r="C7" s="136" t="s">
        <v>3</v>
      </c>
      <c r="D7" s="405" t="s">
        <v>4</v>
      </c>
      <c r="E7" s="406"/>
      <c r="F7" s="402" t="s">
        <v>370</v>
      </c>
    </row>
    <row r="8" spans="1:6" ht="15" customHeight="1">
      <c r="A8" s="622" t="s">
        <v>179</v>
      </c>
      <c r="B8" s="122"/>
      <c r="C8" s="21"/>
      <c r="D8" s="407" t="s">
        <v>10</v>
      </c>
      <c r="E8" s="408"/>
      <c r="F8" s="130">
        <f>SUM(F9+F11)</f>
        <v>50000</v>
      </c>
    </row>
    <row r="9" spans="1:6" ht="17.25" customHeight="1">
      <c r="A9" s="623"/>
      <c r="B9" s="729" t="s">
        <v>180</v>
      </c>
      <c r="C9" s="9"/>
      <c r="D9" s="727" t="s">
        <v>11</v>
      </c>
      <c r="E9" s="728"/>
      <c r="F9" s="95">
        <f>SUM(F10)</f>
        <v>35000</v>
      </c>
    </row>
    <row r="10" spans="1:6" ht="15" customHeight="1">
      <c r="A10" s="623"/>
      <c r="B10" s="729"/>
      <c r="C10" s="9">
        <v>4300</v>
      </c>
      <c r="D10" s="59" t="s">
        <v>38</v>
      </c>
      <c r="E10" s="393"/>
      <c r="F10" s="138">
        <v>35000</v>
      </c>
    </row>
    <row r="11" spans="1:6" ht="15" customHeight="1">
      <c r="A11" s="42"/>
      <c r="B11" s="118" t="s">
        <v>364</v>
      </c>
      <c r="C11" s="9"/>
      <c r="D11" s="58" t="s">
        <v>87</v>
      </c>
      <c r="E11" s="394"/>
      <c r="F11" s="95">
        <f>SUM(F12:F13)</f>
        <v>15000</v>
      </c>
    </row>
    <row r="12" spans="1:6" ht="15.75" customHeight="1">
      <c r="A12" s="42"/>
      <c r="B12" s="119"/>
      <c r="C12" s="9">
        <v>3020</v>
      </c>
      <c r="D12" s="591" t="s">
        <v>555</v>
      </c>
      <c r="E12" s="592"/>
      <c r="F12" s="138">
        <v>7000</v>
      </c>
    </row>
    <row r="13" spans="1:6" ht="15" customHeight="1">
      <c r="A13" s="42"/>
      <c r="B13" s="119"/>
      <c r="C13" s="9">
        <v>4300</v>
      </c>
      <c r="D13" s="59" t="s">
        <v>38</v>
      </c>
      <c r="E13" s="393"/>
      <c r="F13" s="138">
        <v>8000</v>
      </c>
    </row>
    <row r="14" spans="1:6" ht="12.75" customHeight="1">
      <c r="A14" s="616" t="s">
        <v>181</v>
      </c>
      <c r="B14" s="116"/>
      <c r="C14" s="9"/>
      <c r="D14" s="84" t="s">
        <v>71</v>
      </c>
      <c r="E14" s="395"/>
      <c r="F14" s="94">
        <f>F15+F17</f>
        <v>231447</v>
      </c>
    </row>
    <row r="15" spans="1:6" ht="15" customHeight="1">
      <c r="A15" s="616"/>
      <c r="B15" s="118" t="s">
        <v>186</v>
      </c>
      <c r="C15" s="9"/>
      <c r="D15" s="58" t="s">
        <v>187</v>
      </c>
      <c r="E15" s="394"/>
      <c r="F15" s="95">
        <f>SUM(F16)</f>
        <v>181047</v>
      </c>
    </row>
    <row r="16" spans="1:6" ht="13.5" customHeight="1">
      <c r="A16" s="616"/>
      <c r="B16" s="122"/>
      <c r="C16" s="9">
        <v>3030</v>
      </c>
      <c r="D16" s="59" t="s">
        <v>59</v>
      </c>
      <c r="E16" s="393"/>
      <c r="F16" s="138">
        <v>181047</v>
      </c>
    </row>
    <row r="17" spans="1:6" ht="15" customHeight="1">
      <c r="A17" s="616"/>
      <c r="B17" s="729" t="s">
        <v>182</v>
      </c>
      <c r="C17" s="9"/>
      <c r="D17" s="58" t="s">
        <v>72</v>
      </c>
      <c r="E17" s="394"/>
      <c r="F17" s="95">
        <f>SUM(F18:F19)</f>
        <v>50400</v>
      </c>
    </row>
    <row r="18" spans="1:6" ht="15" customHeight="1">
      <c r="A18" s="616"/>
      <c r="B18" s="729"/>
      <c r="C18" s="9">
        <v>4210</v>
      </c>
      <c r="D18" s="59" t="s">
        <v>43</v>
      </c>
      <c r="E18" s="393"/>
      <c r="F18" s="138">
        <v>500</v>
      </c>
    </row>
    <row r="19" spans="1:6" ht="15" customHeight="1">
      <c r="A19" s="616"/>
      <c r="B19" s="729"/>
      <c r="C19" s="9">
        <v>4300</v>
      </c>
      <c r="D19" s="59" t="s">
        <v>38</v>
      </c>
      <c r="E19" s="393"/>
      <c r="F19" s="138">
        <v>49900</v>
      </c>
    </row>
    <row r="20" spans="1:6" ht="17.25" customHeight="1">
      <c r="A20" s="41">
        <v>600</v>
      </c>
      <c r="B20" s="116"/>
      <c r="C20" s="9"/>
      <c r="D20" s="84" t="s">
        <v>175</v>
      </c>
      <c r="E20" s="395"/>
      <c r="F20" s="94">
        <f>SUM(F21)</f>
        <v>2894618</v>
      </c>
    </row>
    <row r="21" spans="1:6" ht="14.25" customHeight="1">
      <c r="A21" s="624"/>
      <c r="B21" s="730">
        <v>60014</v>
      </c>
      <c r="C21" s="9"/>
      <c r="D21" s="58" t="s">
        <v>32</v>
      </c>
      <c r="E21" s="394"/>
      <c r="F21" s="95">
        <f>SUM(F22:F31)</f>
        <v>2894618</v>
      </c>
    </row>
    <row r="22" spans="1:6" ht="25.5" customHeight="1">
      <c r="A22" s="624"/>
      <c r="B22" s="731"/>
      <c r="C22" s="23">
        <v>2310</v>
      </c>
      <c r="D22" s="591" t="s">
        <v>247</v>
      </c>
      <c r="E22" s="592"/>
      <c r="F22" s="138">
        <v>247957</v>
      </c>
    </row>
    <row r="23" spans="1:6" ht="15" customHeight="1">
      <c r="A23" s="624"/>
      <c r="B23" s="731"/>
      <c r="C23" s="9">
        <v>4210</v>
      </c>
      <c r="D23" s="59" t="s">
        <v>43</v>
      </c>
      <c r="E23" s="393"/>
      <c r="F23" s="138">
        <v>4000</v>
      </c>
    </row>
    <row r="24" spans="1:6" ht="15" customHeight="1">
      <c r="A24" s="624"/>
      <c r="B24" s="731"/>
      <c r="C24" s="9">
        <v>4260</v>
      </c>
      <c r="D24" s="59" t="s">
        <v>44</v>
      </c>
      <c r="E24" s="393"/>
      <c r="F24" s="138">
        <v>8000</v>
      </c>
    </row>
    <row r="25" spans="1:6" ht="15" customHeight="1">
      <c r="A25" s="624"/>
      <c r="B25" s="731"/>
      <c r="C25" s="9">
        <v>4270</v>
      </c>
      <c r="D25" s="59" t="s">
        <v>52</v>
      </c>
      <c r="E25" s="393"/>
      <c r="F25" s="138">
        <v>492541</v>
      </c>
    </row>
    <row r="26" spans="1:6" ht="15.75" customHeight="1">
      <c r="A26" s="624"/>
      <c r="B26" s="731"/>
      <c r="C26" s="9">
        <v>4300</v>
      </c>
      <c r="D26" s="59" t="s">
        <v>173</v>
      </c>
      <c r="E26" s="393"/>
      <c r="F26" s="138">
        <v>325900</v>
      </c>
    </row>
    <row r="27" spans="1:6" ht="15.75" customHeight="1">
      <c r="A27" s="624"/>
      <c r="B27" s="731"/>
      <c r="C27" s="9">
        <v>4430</v>
      </c>
      <c r="D27" s="59" t="s">
        <v>174</v>
      </c>
      <c r="E27" s="393"/>
      <c r="F27" s="138">
        <v>1500</v>
      </c>
    </row>
    <row r="28" spans="1:6" ht="14.25" customHeight="1">
      <c r="A28" s="624"/>
      <c r="B28" s="731"/>
      <c r="C28" s="9">
        <v>4590</v>
      </c>
      <c r="D28" s="59" t="s">
        <v>242</v>
      </c>
      <c r="E28" s="393"/>
      <c r="F28" s="138">
        <v>1000</v>
      </c>
    </row>
    <row r="29" spans="1:6" ht="15" customHeight="1">
      <c r="A29" s="624"/>
      <c r="B29" s="731"/>
      <c r="C29" s="9">
        <v>6050</v>
      </c>
      <c r="D29" s="59" t="s">
        <v>67</v>
      </c>
      <c r="E29" s="393"/>
      <c r="F29" s="138">
        <v>1571220</v>
      </c>
    </row>
    <row r="30" spans="1:6" ht="15" customHeight="1">
      <c r="A30" s="44"/>
      <c r="B30" s="119"/>
      <c r="C30" s="9">
        <v>6059</v>
      </c>
      <c r="D30" s="59" t="s">
        <v>67</v>
      </c>
      <c r="E30" s="393"/>
      <c r="F30" s="138">
        <v>30000</v>
      </c>
    </row>
    <row r="31" spans="1:6" ht="36.75" customHeight="1">
      <c r="A31" s="44"/>
      <c r="B31" s="119"/>
      <c r="C31" s="9">
        <v>6610</v>
      </c>
      <c r="D31" s="607" t="s">
        <v>513</v>
      </c>
      <c r="E31" s="608"/>
      <c r="F31" s="138">
        <v>212500</v>
      </c>
    </row>
    <row r="32" spans="1:6" ht="15" customHeight="1">
      <c r="A32" s="732">
        <v>700</v>
      </c>
      <c r="B32" s="116"/>
      <c r="C32" s="9"/>
      <c r="D32" s="84" t="s">
        <v>13</v>
      </c>
      <c r="E32" s="395"/>
      <c r="F32" s="94">
        <f>SUM(F33)</f>
        <v>119500</v>
      </c>
    </row>
    <row r="33" spans="1:6" ht="15.75" customHeight="1">
      <c r="A33" s="733"/>
      <c r="B33" s="625">
        <v>70005</v>
      </c>
      <c r="C33" s="9"/>
      <c r="D33" s="58" t="s">
        <v>14</v>
      </c>
      <c r="E33" s="394"/>
      <c r="F33" s="95">
        <f>SUM(F34:F37)</f>
        <v>119500</v>
      </c>
    </row>
    <row r="34" spans="1:6" ht="15" customHeight="1">
      <c r="A34" s="733"/>
      <c r="B34" s="626"/>
      <c r="C34" s="23">
        <v>4300</v>
      </c>
      <c r="D34" s="59" t="s">
        <v>38</v>
      </c>
      <c r="E34" s="393"/>
      <c r="F34" s="138">
        <v>28500</v>
      </c>
    </row>
    <row r="35" spans="1:6" ht="15" customHeight="1">
      <c r="A35" s="17"/>
      <c r="B35" s="69"/>
      <c r="C35" s="23">
        <v>4430</v>
      </c>
      <c r="D35" s="59" t="s">
        <v>46</v>
      </c>
      <c r="E35" s="393"/>
      <c r="F35" s="138">
        <v>16000</v>
      </c>
    </row>
    <row r="36" spans="1:6" ht="12" customHeight="1">
      <c r="A36" s="17"/>
      <c r="B36" s="69"/>
      <c r="C36" s="23">
        <v>4590</v>
      </c>
      <c r="D36" s="59" t="s">
        <v>242</v>
      </c>
      <c r="E36" s="393"/>
      <c r="F36" s="138">
        <v>70000</v>
      </c>
    </row>
    <row r="37" spans="1:6" ht="15.75" customHeight="1">
      <c r="A37" s="19"/>
      <c r="B37" s="45"/>
      <c r="C37" s="9">
        <v>4610</v>
      </c>
      <c r="D37" s="59" t="s">
        <v>239</v>
      </c>
      <c r="E37" s="393"/>
      <c r="F37" s="138">
        <v>5000</v>
      </c>
    </row>
    <row r="38" spans="1:6" ht="15" customHeight="1">
      <c r="A38" s="16">
        <v>710</v>
      </c>
      <c r="B38" s="116"/>
      <c r="C38" s="9"/>
      <c r="D38" s="84" t="s">
        <v>16</v>
      </c>
      <c r="E38" s="395"/>
      <c r="F38" s="94">
        <f>SUM(F39+F41+F43)</f>
        <v>237000</v>
      </c>
    </row>
    <row r="39" spans="1:6" ht="14.25" customHeight="1">
      <c r="A39" s="17"/>
      <c r="B39" s="43">
        <v>71013</v>
      </c>
      <c r="C39" s="9"/>
      <c r="D39" s="727" t="s">
        <v>188</v>
      </c>
      <c r="E39" s="728"/>
      <c r="F39" s="95">
        <f>SUM(F40)</f>
        <v>30000</v>
      </c>
    </row>
    <row r="40" spans="1:6" ht="17.25" customHeight="1">
      <c r="A40" s="17"/>
      <c r="B40" s="45"/>
      <c r="C40" s="9">
        <v>4300</v>
      </c>
      <c r="D40" s="59" t="s">
        <v>38</v>
      </c>
      <c r="E40" s="393"/>
      <c r="F40" s="138">
        <v>30000</v>
      </c>
    </row>
    <row r="41" spans="1:6" ht="15.75" customHeight="1">
      <c r="A41" s="17"/>
      <c r="B41" s="43">
        <v>71014</v>
      </c>
      <c r="C41" s="9"/>
      <c r="D41" s="58" t="s">
        <v>18</v>
      </c>
      <c r="E41" s="394"/>
      <c r="F41" s="95">
        <f>SUM(F42)</f>
        <v>40000</v>
      </c>
    </row>
    <row r="42" spans="1:6" ht="14.25" customHeight="1">
      <c r="A42" s="17"/>
      <c r="B42" s="45"/>
      <c r="C42" s="9">
        <v>4300</v>
      </c>
      <c r="D42" s="59" t="s">
        <v>50</v>
      </c>
      <c r="E42" s="393"/>
      <c r="F42" s="138">
        <v>40000</v>
      </c>
    </row>
    <row r="43" spans="1:6" ht="15" customHeight="1">
      <c r="A43" s="17"/>
      <c r="B43" s="43">
        <v>71015</v>
      </c>
      <c r="C43" s="9"/>
      <c r="D43" s="58" t="s">
        <v>19</v>
      </c>
      <c r="E43" s="394"/>
      <c r="F43" s="95">
        <f>SUM(F44:F57)</f>
        <v>167000</v>
      </c>
    </row>
    <row r="44" spans="1:6" ht="15" customHeight="1">
      <c r="A44" s="17"/>
      <c r="B44" s="69"/>
      <c r="C44" s="9">
        <v>4010</v>
      </c>
      <c r="D44" s="59" t="s">
        <v>39</v>
      </c>
      <c r="E44" s="393"/>
      <c r="F44" s="138">
        <v>70737</v>
      </c>
    </row>
    <row r="45" spans="1:6" ht="13.5" customHeight="1">
      <c r="A45" s="17"/>
      <c r="B45" s="69"/>
      <c r="C45" s="9">
        <v>4020</v>
      </c>
      <c r="D45" s="591" t="s">
        <v>243</v>
      </c>
      <c r="E45" s="592"/>
      <c r="F45" s="138">
        <v>32715</v>
      </c>
    </row>
    <row r="46" spans="1:6" ht="15" customHeight="1">
      <c r="A46" s="17"/>
      <c r="B46" s="69"/>
      <c r="C46" s="9">
        <v>4040</v>
      </c>
      <c r="D46" s="59" t="s">
        <v>51</v>
      </c>
      <c r="E46" s="393"/>
      <c r="F46" s="138">
        <v>8516</v>
      </c>
    </row>
    <row r="47" spans="1:6" ht="15" customHeight="1">
      <c r="A47" s="19"/>
      <c r="B47" s="45"/>
      <c r="C47" s="9">
        <v>4110</v>
      </c>
      <c r="D47" s="59" t="s">
        <v>41</v>
      </c>
      <c r="E47" s="393"/>
      <c r="F47" s="138">
        <v>20348</v>
      </c>
    </row>
    <row r="48" spans="1:6" ht="15" customHeight="1">
      <c r="A48" s="16"/>
      <c r="B48" s="43"/>
      <c r="C48" s="9">
        <v>4120</v>
      </c>
      <c r="D48" s="59" t="s">
        <v>42</v>
      </c>
      <c r="E48" s="393"/>
      <c r="F48" s="138">
        <v>2761</v>
      </c>
    </row>
    <row r="49" spans="1:6" ht="15" customHeight="1">
      <c r="A49" s="17"/>
      <c r="B49" s="69"/>
      <c r="C49" s="9">
        <v>4210</v>
      </c>
      <c r="D49" s="59" t="s">
        <v>43</v>
      </c>
      <c r="E49" s="393"/>
      <c r="F49" s="138">
        <v>224</v>
      </c>
    </row>
    <row r="50" spans="1:6" ht="15" customHeight="1">
      <c r="A50" s="17"/>
      <c r="B50" s="69"/>
      <c r="C50" s="23">
        <v>4260</v>
      </c>
      <c r="D50" s="382" t="s">
        <v>44</v>
      </c>
      <c r="E50" s="396"/>
      <c r="F50" s="138">
        <v>1000</v>
      </c>
    </row>
    <row r="51" spans="1:6" ht="15" customHeight="1">
      <c r="A51" s="17"/>
      <c r="B51" s="69"/>
      <c r="C51" s="23">
        <v>4280</v>
      </c>
      <c r="D51" s="382" t="s">
        <v>75</v>
      </c>
      <c r="E51" s="396"/>
      <c r="F51" s="138">
        <v>100</v>
      </c>
    </row>
    <row r="52" spans="1:6" ht="15" customHeight="1">
      <c r="A52" s="17"/>
      <c r="B52" s="69"/>
      <c r="C52" s="23">
        <v>4300</v>
      </c>
      <c r="D52" s="382" t="s">
        <v>38</v>
      </c>
      <c r="E52" s="396"/>
      <c r="F52" s="138">
        <v>240</v>
      </c>
    </row>
    <row r="53" spans="1:6" ht="15" customHeight="1">
      <c r="A53" s="17"/>
      <c r="B53" s="69"/>
      <c r="C53" s="23">
        <v>4400</v>
      </c>
      <c r="D53" s="382" t="s">
        <v>450</v>
      </c>
      <c r="E53" s="396"/>
      <c r="F53" s="138">
        <v>19032</v>
      </c>
    </row>
    <row r="54" spans="1:6" ht="15" customHeight="1">
      <c r="A54" s="17"/>
      <c r="B54" s="69"/>
      <c r="C54" s="9">
        <v>4410</v>
      </c>
      <c r="D54" s="59" t="s">
        <v>45</v>
      </c>
      <c r="E54" s="393"/>
      <c r="F54" s="138">
        <v>27</v>
      </c>
    </row>
    <row r="55" spans="1:6" ht="15" customHeight="1">
      <c r="A55" s="17"/>
      <c r="B55" s="69"/>
      <c r="C55" s="9">
        <v>4430</v>
      </c>
      <c r="D55" s="59" t="s">
        <v>46</v>
      </c>
      <c r="E55" s="393"/>
      <c r="F55" s="138">
        <v>700</v>
      </c>
    </row>
    <row r="56" spans="1:6" ht="15" customHeight="1">
      <c r="A56" s="17"/>
      <c r="B56" s="69"/>
      <c r="C56" s="9">
        <v>4440</v>
      </c>
      <c r="D56" s="59" t="s">
        <v>47</v>
      </c>
      <c r="E56" s="393"/>
      <c r="F56" s="138">
        <v>3600</v>
      </c>
    </row>
    <row r="57" spans="1:6" ht="15" customHeight="1">
      <c r="A57" s="19"/>
      <c r="B57" s="45"/>
      <c r="C57" s="9">
        <v>6060</v>
      </c>
      <c r="D57" s="59" t="s">
        <v>131</v>
      </c>
      <c r="E57" s="393"/>
      <c r="F57" s="138">
        <v>7000</v>
      </c>
    </row>
    <row r="58" spans="1:6" ht="15" customHeight="1">
      <c r="A58" s="16">
        <v>750</v>
      </c>
      <c r="B58" s="116"/>
      <c r="C58" s="9"/>
      <c r="D58" s="84" t="s">
        <v>20</v>
      </c>
      <c r="E58" s="395"/>
      <c r="F58" s="94">
        <f>F59+F64+F71+F101+F108+F118+F121</f>
        <v>9098702</v>
      </c>
    </row>
    <row r="59" spans="1:6" ht="14.25" customHeight="1">
      <c r="A59" s="17"/>
      <c r="B59" s="118">
        <v>75011</v>
      </c>
      <c r="C59" s="9"/>
      <c r="D59" s="58" t="s">
        <v>21</v>
      </c>
      <c r="E59" s="394"/>
      <c r="F59" s="95">
        <f>SUM(F60:F63)</f>
        <v>424666</v>
      </c>
    </row>
    <row r="60" spans="1:6" ht="15" customHeight="1">
      <c r="A60" s="17"/>
      <c r="B60" s="119"/>
      <c r="C60" s="9">
        <v>4010</v>
      </c>
      <c r="D60" s="59" t="s">
        <v>54</v>
      </c>
      <c r="E60" s="393"/>
      <c r="F60" s="138">
        <v>329227</v>
      </c>
    </row>
    <row r="61" spans="1:6" ht="15" customHeight="1">
      <c r="A61" s="17"/>
      <c r="B61" s="119"/>
      <c r="C61" s="9">
        <v>4040</v>
      </c>
      <c r="D61" s="59" t="s">
        <v>40</v>
      </c>
      <c r="E61" s="393"/>
      <c r="F61" s="138">
        <v>25993</v>
      </c>
    </row>
    <row r="62" spans="1:6" ht="15" customHeight="1">
      <c r="A62" s="17"/>
      <c r="B62" s="119"/>
      <c r="C62" s="9">
        <v>4110</v>
      </c>
      <c r="D62" s="59" t="s">
        <v>41</v>
      </c>
      <c r="E62" s="393"/>
      <c r="F62" s="138">
        <v>60743</v>
      </c>
    </row>
    <row r="63" spans="1:6" ht="15" customHeight="1">
      <c r="A63" s="17"/>
      <c r="B63" s="121"/>
      <c r="C63" s="9">
        <v>4120</v>
      </c>
      <c r="D63" s="59" t="s">
        <v>42</v>
      </c>
      <c r="E63" s="393"/>
      <c r="F63" s="138">
        <v>8703</v>
      </c>
    </row>
    <row r="64" spans="1:6" ht="17.25" customHeight="1">
      <c r="A64" s="17"/>
      <c r="B64" s="118">
        <v>75019</v>
      </c>
      <c r="C64" s="9"/>
      <c r="D64" s="58" t="s">
        <v>73</v>
      </c>
      <c r="E64" s="394"/>
      <c r="F64" s="95">
        <f>SUM(F65:F70)</f>
        <v>237894</v>
      </c>
    </row>
    <row r="65" spans="1:6" ht="13.5" customHeight="1">
      <c r="A65" s="17"/>
      <c r="B65" s="119"/>
      <c r="C65" s="9">
        <v>3030</v>
      </c>
      <c r="D65" s="59" t="s">
        <v>69</v>
      </c>
      <c r="E65" s="393"/>
      <c r="F65" s="138">
        <v>208794</v>
      </c>
    </row>
    <row r="66" spans="1:6" ht="15" customHeight="1">
      <c r="A66" s="17"/>
      <c r="B66" s="119"/>
      <c r="C66" s="9">
        <v>4210</v>
      </c>
      <c r="D66" s="59" t="s">
        <v>43</v>
      </c>
      <c r="E66" s="393"/>
      <c r="F66" s="138">
        <v>18600</v>
      </c>
    </row>
    <row r="67" spans="1:6" ht="15" customHeight="1">
      <c r="A67" s="17"/>
      <c r="B67" s="119"/>
      <c r="C67" s="9">
        <v>4270</v>
      </c>
      <c r="D67" s="59" t="s">
        <v>52</v>
      </c>
      <c r="E67" s="393"/>
      <c r="F67" s="138">
        <v>1300</v>
      </c>
    </row>
    <row r="68" spans="1:6" ht="15" customHeight="1">
      <c r="A68" s="17"/>
      <c r="B68" s="119"/>
      <c r="C68" s="9">
        <v>4300</v>
      </c>
      <c r="D68" s="59" t="s">
        <v>38</v>
      </c>
      <c r="E68" s="393"/>
      <c r="F68" s="138">
        <v>5200</v>
      </c>
    </row>
    <row r="69" spans="1:6" ht="15" customHeight="1">
      <c r="A69" s="17"/>
      <c r="B69" s="119"/>
      <c r="C69" s="9">
        <v>4410</v>
      </c>
      <c r="D69" s="59" t="s">
        <v>45</v>
      </c>
      <c r="E69" s="393"/>
      <c r="F69" s="138">
        <v>2000</v>
      </c>
    </row>
    <row r="70" spans="1:6" ht="15" customHeight="1">
      <c r="A70" s="17"/>
      <c r="B70" s="119"/>
      <c r="C70" s="9">
        <v>4420</v>
      </c>
      <c r="D70" s="59" t="s">
        <v>74</v>
      </c>
      <c r="E70" s="393"/>
      <c r="F70" s="138">
        <v>2000</v>
      </c>
    </row>
    <row r="71" spans="1:6" ht="14.25" customHeight="1">
      <c r="A71" s="17"/>
      <c r="B71" s="43">
        <v>75020</v>
      </c>
      <c r="C71" s="9"/>
      <c r="D71" s="58" t="s">
        <v>33</v>
      </c>
      <c r="E71" s="394"/>
      <c r="F71" s="95">
        <f>SUM(F72:F100)</f>
        <v>7770762</v>
      </c>
    </row>
    <row r="72" spans="1:6" ht="15.75" customHeight="1">
      <c r="A72" s="17"/>
      <c r="B72" s="69"/>
      <c r="C72" s="9">
        <v>3020</v>
      </c>
      <c r="D72" s="591" t="s">
        <v>555</v>
      </c>
      <c r="E72" s="592"/>
      <c r="F72" s="138">
        <v>5500</v>
      </c>
    </row>
    <row r="73" spans="1:6" ht="15" customHeight="1">
      <c r="A73" s="17"/>
      <c r="B73" s="69"/>
      <c r="C73" s="9">
        <v>4010</v>
      </c>
      <c r="D73" s="59" t="s">
        <v>39</v>
      </c>
      <c r="E73" s="393"/>
      <c r="F73" s="138">
        <v>2808700</v>
      </c>
    </row>
    <row r="74" spans="1:6" ht="15" customHeight="1">
      <c r="A74" s="17"/>
      <c r="B74" s="69"/>
      <c r="C74" s="9"/>
      <c r="D74" s="59" t="s">
        <v>323</v>
      </c>
      <c r="E74" s="393"/>
      <c r="F74" s="138"/>
    </row>
    <row r="75" spans="1:6" ht="15" customHeight="1">
      <c r="A75" s="17"/>
      <c r="B75" s="69"/>
      <c r="C75" s="9">
        <v>4040</v>
      </c>
      <c r="D75" s="59" t="s">
        <v>51</v>
      </c>
      <c r="E75" s="393"/>
      <c r="F75" s="138">
        <v>180200</v>
      </c>
    </row>
    <row r="76" spans="1:6" ht="15" customHeight="1">
      <c r="A76" s="17"/>
      <c r="B76" s="69"/>
      <c r="C76" s="9">
        <v>4110</v>
      </c>
      <c r="D76" s="59" t="s">
        <v>41</v>
      </c>
      <c r="E76" s="393"/>
      <c r="F76" s="138">
        <v>495750</v>
      </c>
    </row>
    <row r="77" spans="1:6" ht="15" customHeight="1">
      <c r="A77" s="17"/>
      <c r="B77" s="69"/>
      <c r="C77" s="9">
        <v>4120</v>
      </c>
      <c r="D77" s="59" t="s">
        <v>42</v>
      </c>
      <c r="E77" s="393"/>
      <c r="F77" s="138">
        <v>71080</v>
      </c>
    </row>
    <row r="78" spans="1:6" ht="15" customHeight="1">
      <c r="A78" s="17"/>
      <c r="B78" s="69"/>
      <c r="C78" s="9">
        <v>4140</v>
      </c>
      <c r="D78" s="59" t="s">
        <v>184</v>
      </c>
      <c r="E78" s="393"/>
      <c r="F78" s="138">
        <v>9600</v>
      </c>
    </row>
    <row r="79" spans="1:6" ht="15" customHeight="1">
      <c r="A79" s="17"/>
      <c r="B79" s="69"/>
      <c r="C79" s="9">
        <v>4170</v>
      </c>
      <c r="D79" s="59" t="s">
        <v>276</v>
      </c>
      <c r="E79" s="393"/>
      <c r="F79" s="138">
        <v>40800</v>
      </c>
    </row>
    <row r="80" spans="1:6" ht="15" customHeight="1">
      <c r="A80" s="17"/>
      <c r="B80" s="69"/>
      <c r="C80" s="9">
        <v>4210</v>
      </c>
      <c r="D80" s="59" t="s">
        <v>132</v>
      </c>
      <c r="E80" s="393"/>
      <c r="F80" s="138">
        <v>486360</v>
      </c>
    </row>
    <row r="81" spans="1:6" ht="15" customHeight="1">
      <c r="A81" s="17"/>
      <c r="B81" s="69"/>
      <c r="C81" s="9">
        <v>4260</v>
      </c>
      <c r="D81" s="59" t="s">
        <v>118</v>
      </c>
      <c r="E81" s="393"/>
      <c r="F81" s="138">
        <v>51000</v>
      </c>
    </row>
    <row r="82" spans="1:6" ht="15" customHeight="1">
      <c r="A82" s="17"/>
      <c r="B82" s="69"/>
      <c r="C82" s="9">
        <v>4270</v>
      </c>
      <c r="D82" s="59" t="s">
        <v>52</v>
      </c>
      <c r="E82" s="393"/>
      <c r="F82" s="138">
        <v>35600</v>
      </c>
    </row>
    <row r="83" spans="1:6" ht="15" customHeight="1">
      <c r="A83" s="17"/>
      <c r="B83" s="69"/>
      <c r="C83" s="9">
        <v>4280</v>
      </c>
      <c r="D83" s="59" t="s">
        <v>75</v>
      </c>
      <c r="E83" s="393"/>
      <c r="F83" s="138">
        <v>4000</v>
      </c>
    </row>
    <row r="84" spans="1:6" ht="16.5" customHeight="1">
      <c r="A84" s="17"/>
      <c r="B84" s="69"/>
      <c r="C84" s="9">
        <v>4300</v>
      </c>
      <c r="D84" s="59" t="s">
        <v>126</v>
      </c>
      <c r="E84" s="393"/>
      <c r="F84" s="138">
        <v>567300</v>
      </c>
    </row>
    <row r="85" spans="1:6" ht="16.5" customHeight="1">
      <c r="A85" s="17"/>
      <c r="B85" s="69"/>
      <c r="C85" s="9">
        <v>4350</v>
      </c>
      <c r="D85" s="59" t="s">
        <v>277</v>
      </c>
      <c r="E85" s="393"/>
      <c r="F85" s="138">
        <v>8900</v>
      </c>
    </row>
    <row r="86" spans="1:6" ht="15.75" customHeight="1">
      <c r="A86" s="17"/>
      <c r="B86" s="69"/>
      <c r="C86" s="9">
        <v>4360</v>
      </c>
      <c r="D86" s="591" t="s">
        <v>451</v>
      </c>
      <c r="E86" s="592"/>
      <c r="F86" s="138">
        <v>42000</v>
      </c>
    </row>
    <row r="87" spans="1:6" ht="14.25" customHeight="1">
      <c r="A87" s="17"/>
      <c r="B87" s="69"/>
      <c r="C87" s="9">
        <v>4370</v>
      </c>
      <c r="D87" s="591" t="s">
        <v>452</v>
      </c>
      <c r="E87" s="592"/>
      <c r="F87" s="138">
        <v>37200</v>
      </c>
    </row>
    <row r="88" spans="1:6" ht="16.5" customHeight="1">
      <c r="A88" s="17"/>
      <c r="B88" s="69"/>
      <c r="C88" s="9">
        <v>4400</v>
      </c>
      <c r="D88" s="59" t="s">
        <v>450</v>
      </c>
      <c r="E88" s="393"/>
      <c r="F88" s="138">
        <v>44000</v>
      </c>
    </row>
    <row r="89" spans="1:6" ht="15" customHeight="1">
      <c r="A89" s="17"/>
      <c r="B89" s="69"/>
      <c r="C89" s="9">
        <v>4410</v>
      </c>
      <c r="D89" s="59" t="s">
        <v>45</v>
      </c>
      <c r="E89" s="393"/>
      <c r="F89" s="138">
        <v>9000</v>
      </c>
    </row>
    <row r="90" spans="1:6" ht="15" customHeight="1">
      <c r="A90" s="17"/>
      <c r="B90" s="69"/>
      <c r="C90" s="9">
        <v>4420</v>
      </c>
      <c r="D90" s="59" t="s">
        <v>74</v>
      </c>
      <c r="E90" s="393"/>
      <c r="F90" s="138">
        <v>3000</v>
      </c>
    </row>
    <row r="91" spans="1:6" ht="15" customHeight="1">
      <c r="A91" s="17"/>
      <c r="B91" s="69"/>
      <c r="C91" s="9">
        <v>4430</v>
      </c>
      <c r="D91" s="59" t="s">
        <v>46</v>
      </c>
      <c r="E91" s="393"/>
      <c r="F91" s="138">
        <v>30000</v>
      </c>
    </row>
    <row r="92" spans="1:6" ht="15" customHeight="1">
      <c r="A92" s="17"/>
      <c r="B92" s="69"/>
      <c r="C92" s="9">
        <v>4440</v>
      </c>
      <c r="D92" s="59" t="s">
        <v>47</v>
      </c>
      <c r="E92" s="393"/>
      <c r="F92" s="138">
        <v>69200</v>
      </c>
    </row>
    <row r="93" spans="1:6" ht="15" customHeight="1">
      <c r="A93" s="17"/>
      <c r="B93" s="69"/>
      <c r="C93" s="9">
        <v>4530</v>
      </c>
      <c r="D93" s="59" t="s">
        <v>453</v>
      </c>
      <c r="E93" s="393"/>
      <c r="F93" s="138">
        <v>100</v>
      </c>
    </row>
    <row r="94" spans="1:6" ht="16.5" customHeight="1">
      <c r="A94" s="17"/>
      <c r="B94" s="69"/>
      <c r="C94" s="9">
        <v>4610</v>
      </c>
      <c r="D94" s="59" t="s">
        <v>239</v>
      </c>
      <c r="E94" s="393"/>
      <c r="F94" s="138">
        <v>4000</v>
      </c>
    </row>
    <row r="95" spans="1:6" ht="16.5" customHeight="1">
      <c r="A95" s="19"/>
      <c r="B95" s="45"/>
      <c r="C95" s="9">
        <v>4700</v>
      </c>
      <c r="D95" s="591" t="s">
        <v>454</v>
      </c>
      <c r="E95" s="592"/>
      <c r="F95" s="138">
        <v>20000</v>
      </c>
    </row>
    <row r="96" spans="1:6" ht="24.75" customHeight="1">
      <c r="A96" s="16"/>
      <c r="B96" s="43"/>
      <c r="C96" s="9">
        <v>4740</v>
      </c>
      <c r="D96" s="591" t="s">
        <v>455</v>
      </c>
      <c r="E96" s="592"/>
      <c r="F96" s="138">
        <v>20000</v>
      </c>
    </row>
    <row r="97" spans="1:6" ht="15.75" customHeight="1">
      <c r="A97" s="17"/>
      <c r="B97" s="69"/>
      <c r="C97" s="9">
        <v>4750</v>
      </c>
      <c r="D97" s="591" t="s">
        <v>456</v>
      </c>
      <c r="E97" s="592"/>
      <c r="F97" s="138">
        <v>16500</v>
      </c>
    </row>
    <row r="98" spans="1:6" ht="15" customHeight="1">
      <c r="A98" s="17"/>
      <c r="B98" s="69"/>
      <c r="C98" s="9">
        <v>6050</v>
      </c>
      <c r="D98" s="59" t="s">
        <v>67</v>
      </c>
      <c r="E98" s="393"/>
      <c r="F98" s="138">
        <v>10972</v>
      </c>
    </row>
    <row r="99" spans="1:6" ht="16.5" customHeight="1">
      <c r="A99" s="17"/>
      <c r="B99" s="69"/>
      <c r="C99" s="9">
        <v>6058</v>
      </c>
      <c r="D99" s="59" t="s">
        <v>67</v>
      </c>
      <c r="E99" s="393"/>
      <c r="F99" s="138">
        <v>2295000</v>
      </c>
    </row>
    <row r="100" spans="1:6" ht="16.5" customHeight="1">
      <c r="A100" s="17"/>
      <c r="B100" s="69"/>
      <c r="C100" s="9">
        <v>6059</v>
      </c>
      <c r="D100" s="59" t="s">
        <v>67</v>
      </c>
      <c r="E100" s="393"/>
      <c r="F100" s="138">
        <v>405000</v>
      </c>
    </row>
    <row r="101" spans="1:6" ht="15" customHeight="1">
      <c r="A101" s="17"/>
      <c r="B101" s="118">
        <v>75045</v>
      </c>
      <c r="C101" s="9"/>
      <c r="D101" s="58" t="s">
        <v>22</v>
      </c>
      <c r="E101" s="394"/>
      <c r="F101" s="95">
        <f>SUM(F102:F107)</f>
        <v>29100</v>
      </c>
    </row>
    <row r="102" spans="1:6" ht="14.25" customHeight="1">
      <c r="A102" s="17"/>
      <c r="B102" s="119"/>
      <c r="C102" s="21">
        <v>4110</v>
      </c>
      <c r="D102" s="85" t="s">
        <v>116</v>
      </c>
      <c r="E102" s="397"/>
      <c r="F102" s="138">
        <v>1000</v>
      </c>
    </row>
    <row r="103" spans="1:6" ht="14.25" customHeight="1">
      <c r="A103" s="17"/>
      <c r="B103" s="119"/>
      <c r="C103" s="9">
        <v>4120</v>
      </c>
      <c r="D103" s="59" t="s">
        <v>115</v>
      </c>
      <c r="E103" s="393"/>
      <c r="F103" s="138">
        <v>200</v>
      </c>
    </row>
    <row r="104" spans="1:6" ht="14.25" customHeight="1">
      <c r="A104" s="17"/>
      <c r="B104" s="119"/>
      <c r="C104" s="9">
        <v>4170</v>
      </c>
      <c r="D104" s="59" t="s">
        <v>276</v>
      </c>
      <c r="E104" s="393"/>
      <c r="F104" s="138">
        <v>18055</v>
      </c>
    </row>
    <row r="105" spans="1:6" ht="13.5" customHeight="1">
      <c r="A105" s="17"/>
      <c r="B105" s="119"/>
      <c r="C105" s="9">
        <v>4210</v>
      </c>
      <c r="D105" s="59" t="s">
        <v>43</v>
      </c>
      <c r="E105" s="393"/>
      <c r="F105" s="138">
        <v>1125</v>
      </c>
    </row>
    <row r="106" spans="1:6" ht="15" customHeight="1">
      <c r="A106" s="17"/>
      <c r="B106" s="119"/>
      <c r="C106" s="9">
        <v>4300</v>
      </c>
      <c r="D106" s="59" t="s">
        <v>38</v>
      </c>
      <c r="E106" s="393"/>
      <c r="F106" s="138">
        <v>8630</v>
      </c>
    </row>
    <row r="107" spans="1:6" ht="13.5" customHeight="1">
      <c r="A107" s="17"/>
      <c r="B107" s="121"/>
      <c r="C107" s="21">
        <v>4410</v>
      </c>
      <c r="D107" s="85" t="s">
        <v>45</v>
      </c>
      <c r="E107" s="397"/>
      <c r="F107" s="138">
        <v>90</v>
      </c>
    </row>
    <row r="108" spans="1:6" ht="15" customHeight="1">
      <c r="A108" s="17"/>
      <c r="B108" s="118" t="s">
        <v>295</v>
      </c>
      <c r="C108" s="9"/>
      <c r="D108" s="58" t="s">
        <v>296</v>
      </c>
      <c r="E108" s="394"/>
      <c r="F108" s="95">
        <f>SUM(F109:F117)</f>
        <v>604280</v>
      </c>
    </row>
    <row r="109" spans="1:6" ht="15.75" customHeight="1">
      <c r="A109" s="17"/>
      <c r="B109" s="119"/>
      <c r="C109" s="9">
        <v>3020</v>
      </c>
      <c r="D109" s="591" t="s">
        <v>554</v>
      </c>
      <c r="E109" s="592"/>
      <c r="F109" s="138">
        <v>10000</v>
      </c>
    </row>
    <row r="110" spans="1:6" ht="12.75" customHeight="1">
      <c r="A110" s="17"/>
      <c r="B110" s="119"/>
      <c r="C110" s="9">
        <v>4110</v>
      </c>
      <c r="D110" s="59" t="s">
        <v>41</v>
      </c>
      <c r="E110" s="393"/>
      <c r="F110" s="138">
        <v>1026</v>
      </c>
    </row>
    <row r="111" spans="1:6" ht="12.75" customHeight="1">
      <c r="A111" s="17"/>
      <c r="B111" s="119"/>
      <c r="C111" s="9">
        <v>4120</v>
      </c>
      <c r="D111" s="59" t="s">
        <v>42</v>
      </c>
      <c r="E111" s="393"/>
      <c r="F111" s="138">
        <v>147</v>
      </c>
    </row>
    <row r="112" spans="1:6" ht="12.75" customHeight="1">
      <c r="A112" s="17"/>
      <c r="B112" s="119"/>
      <c r="C112" s="9">
        <v>4170</v>
      </c>
      <c r="D112" s="59" t="s">
        <v>276</v>
      </c>
      <c r="E112" s="393"/>
      <c r="F112" s="138">
        <v>6000</v>
      </c>
    </row>
    <row r="113" spans="1:6" ht="12.75" customHeight="1">
      <c r="A113" s="17"/>
      <c r="B113" s="119"/>
      <c r="C113" s="9">
        <v>4210</v>
      </c>
      <c r="D113" s="59" t="s">
        <v>43</v>
      </c>
      <c r="E113" s="393"/>
      <c r="F113" s="138">
        <v>10000</v>
      </c>
    </row>
    <row r="114" spans="1:6" ht="12.75" customHeight="1">
      <c r="A114" s="17"/>
      <c r="B114" s="119"/>
      <c r="C114" s="9">
        <v>4300</v>
      </c>
      <c r="D114" s="59" t="s">
        <v>38</v>
      </c>
      <c r="E114" s="393"/>
      <c r="F114" s="138">
        <v>22327</v>
      </c>
    </row>
    <row r="115" spans="1:6" ht="12.75" customHeight="1">
      <c r="A115" s="17"/>
      <c r="B115" s="119"/>
      <c r="C115" s="9">
        <v>4308</v>
      </c>
      <c r="D115" s="59" t="s">
        <v>126</v>
      </c>
      <c r="E115" s="393"/>
      <c r="F115" s="138">
        <v>415710</v>
      </c>
    </row>
    <row r="116" spans="1:6" ht="12.75" customHeight="1">
      <c r="A116" s="17"/>
      <c r="B116" s="119"/>
      <c r="C116" s="9">
        <v>4309</v>
      </c>
      <c r="D116" s="59" t="s">
        <v>126</v>
      </c>
      <c r="E116" s="393"/>
      <c r="F116" s="138">
        <v>138570</v>
      </c>
    </row>
    <row r="117" spans="1:6" ht="12.75" customHeight="1">
      <c r="A117" s="17"/>
      <c r="B117" s="121"/>
      <c r="C117" s="9">
        <v>4430</v>
      </c>
      <c r="D117" s="59" t="s">
        <v>46</v>
      </c>
      <c r="E117" s="393"/>
      <c r="F117" s="138">
        <v>500</v>
      </c>
    </row>
    <row r="118" spans="1:6" ht="15" customHeight="1">
      <c r="A118" s="17"/>
      <c r="B118" s="118" t="s">
        <v>457</v>
      </c>
      <c r="C118" s="9"/>
      <c r="D118" s="58" t="s">
        <v>458</v>
      </c>
      <c r="E118" s="394"/>
      <c r="F118" s="132">
        <f>SUM(F119:F120)</f>
        <v>10000</v>
      </c>
    </row>
    <row r="119" spans="1:6" ht="16.5" customHeight="1">
      <c r="A119" s="17"/>
      <c r="B119" s="119"/>
      <c r="C119" s="9">
        <v>4210</v>
      </c>
      <c r="D119" s="59" t="s">
        <v>43</v>
      </c>
      <c r="E119" s="393"/>
      <c r="F119" s="138">
        <v>5000</v>
      </c>
    </row>
    <row r="120" spans="1:6" ht="16.5" customHeight="1">
      <c r="A120" s="17"/>
      <c r="B120" s="121"/>
      <c r="C120" s="9">
        <v>4300</v>
      </c>
      <c r="D120" s="59" t="s">
        <v>38</v>
      </c>
      <c r="E120" s="393"/>
      <c r="F120" s="138">
        <v>5000</v>
      </c>
    </row>
    <row r="121" spans="1:6" ht="14.25" customHeight="1">
      <c r="A121" s="17"/>
      <c r="B121" s="118" t="s">
        <v>459</v>
      </c>
      <c r="C121" s="9"/>
      <c r="D121" s="58" t="s">
        <v>87</v>
      </c>
      <c r="E121" s="394"/>
      <c r="F121" s="403">
        <f>SUM(F122)</f>
        <v>22000</v>
      </c>
    </row>
    <row r="122" spans="1:6" ht="14.25" customHeight="1">
      <c r="A122" s="17"/>
      <c r="B122" s="119"/>
      <c r="C122" s="9">
        <v>4300</v>
      </c>
      <c r="D122" s="59" t="s">
        <v>38</v>
      </c>
      <c r="E122" s="393"/>
      <c r="F122" s="138">
        <v>22000</v>
      </c>
    </row>
    <row r="123" spans="1:6" ht="16.5" customHeight="1">
      <c r="A123" s="16">
        <v>754</v>
      </c>
      <c r="B123" s="116"/>
      <c r="C123" s="9"/>
      <c r="D123" s="739" t="s">
        <v>23</v>
      </c>
      <c r="E123" s="740"/>
      <c r="F123" s="94">
        <f>F124+F149</f>
        <v>2152638</v>
      </c>
    </row>
    <row r="124" spans="1:6" ht="18" customHeight="1">
      <c r="A124" s="17"/>
      <c r="B124" s="118">
        <v>75411</v>
      </c>
      <c r="C124" s="9"/>
      <c r="D124" s="58" t="s">
        <v>24</v>
      </c>
      <c r="E124" s="394"/>
      <c r="F124" s="95">
        <f>SUM(F125:F148)</f>
        <v>2152238</v>
      </c>
    </row>
    <row r="125" spans="1:6" ht="15.75" customHeight="1">
      <c r="A125" s="17"/>
      <c r="B125" s="119"/>
      <c r="C125" s="9">
        <v>3070</v>
      </c>
      <c r="D125" s="59" t="s">
        <v>300</v>
      </c>
      <c r="E125" s="393"/>
      <c r="F125" s="138">
        <v>60081</v>
      </c>
    </row>
    <row r="126" spans="1:6" ht="12.75" customHeight="1">
      <c r="A126" s="17"/>
      <c r="B126" s="119"/>
      <c r="C126" s="9">
        <v>4010</v>
      </c>
      <c r="D126" s="59" t="s">
        <v>54</v>
      </c>
      <c r="E126" s="393"/>
      <c r="F126" s="138">
        <v>18485</v>
      </c>
    </row>
    <row r="127" spans="1:6" ht="14.25" customHeight="1">
      <c r="A127" s="17"/>
      <c r="B127" s="119"/>
      <c r="C127" s="9">
        <v>4040</v>
      </c>
      <c r="D127" s="59" t="s">
        <v>51</v>
      </c>
      <c r="E127" s="393"/>
      <c r="F127" s="138">
        <v>1430</v>
      </c>
    </row>
    <row r="128" spans="1:6" ht="13.5" customHeight="1">
      <c r="A128" s="17"/>
      <c r="B128" s="119"/>
      <c r="C128" s="9">
        <v>4050</v>
      </c>
      <c r="D128" s="59" t="s">
        <v>63</v>
      </c>
      <c r="E128" s="393"/>
      <c r="F128" s="138">
        <v>1511192</v>
      </c>
    </row>
    <row r="129" spans="1:6" ht="13.5" customHeight="1">
      <c r="A129" s="17"/>
      <c r="B129" s="119"/>
      <c r="C129" s="9">
        <v>4060</v>
      </c>
      <c r="D129" s="59" t="s">
        <v>460</v>
      </c>
      <c r="E129" s="393"/>
      <c r="F129" s="138">
        <v>192500</v>
      </c>
    </row>
    <row r="130" spans="1:6" ht="11.25" customHeight="1">
      <c r="A130" s="17"/>
      <c r="B130" s="119"/>
      <c r="C130" s="9">
        <v>4070</v>
      </c>
      <c r="D130" s="59" t="s">
        <v>64</v>
      </c>
      <c r="E130" s="393"/>
      <c r="F130" s="138">
        <v>127131</v>
      </c>
    </row>
    <row r="131" spans="1:6" ht="22.5" customHeight="1">
      <c r="A131" s="17"/>
      <c r="B131" s="119"/>
      <c r="C131" s="9">
        <v>4080</v>
      </c>
      <c r="D131" s="591" t="s">
        <v>482</v>
      </c>
      <c r="E131" s="592"/>
      <c r="F131" s="138">
        <v>12000</v>
      </c>
    </row>
    <row r="132" spans="1:6" ht="12" customHeight="1">
      <c r="A132" s="17"/>
      <c r="B132" s="119"/>
      <c r="C132" s="9">
        <v>4110</v>
      </c>
      <c r="D132" s="59" t="s">
        <v>41</v>
      </c>
      <c r="E132" s="393"/>
      <c r="F132" s="138">
        <v>3431</v>
      </c>
    </row>
    <row r="133" spans="1:6" ht="13.5" customHeight="1">
      <c r="A133" s="17"/>
      <c r="B133" s="119"/>
      <c r="C133" s="9">
        <v>4120</v>
      </c>
      <c r="D133" s="59" t="s">
        <v>42</v>
      </c>
      <c r="E133" s="393"/>
      <c r="F133" s="138">
        <v>488</v>
      </c>
    </row>
    <row r="134" spans="1:6" ht="15" customHeight="1">
      <c r="A134" s="17"/>
      <c r="B134" s="119"/>
      <c r="C134" s="9">
        <v>4180</v>
      </c>
      <c r="D134" s="591" t="s">
        <v>301</v>
      </c>
      <c r="E134" s="592"/>
      <c r="F134" s="138">
        <v>30000</v>
      </c>
    </row>
    <row r="135" spans="1:6" ht="15" customHeight="1">
      <c r="A135" s="17"/>
      <c r="B135" s="119"/>
      <c r="C135" s="9">
        <v>4210</v>
      </c>
      <c r="D135" s="59" t="s">
        <v>43</v>
      </c>
      <c r="E135" s="393"/>
      <c r="F135" s="138">
        <v>66000</v>
      </c>
    </row>
    <row r="136" spans="1:6" ht="15" customHeight="1">
      <c r="A136" s="17"/>
      <c r="B136" s="119"/>
      <c r="C136" s="9">
        <v>4220</v>
      </c>
      <c r="D136" s="59" t="s">
        <v>65</v>
      </c>
      <c r="E136" s="393"/>
      <c r="F136" s="138">
        <v>1500</v>
      </c>
    </row>
    <row r="137" spans="1:6" ht="15" customHeight="1">
      <c r="A137" s="17"/>
      <c r="B137" s="119"/>
      <c r="C137" s="9">
        <v>4260</v>
      </c>
      <c r="D137" s="59" t="s">
        <v>44</v>
      </c>
      <c r="E137" s="393"/>
      <c r="F137" s="138">
        <v>25000</v>
      </c>
    </row>
    <row r="138" spans="1:6" ht="13.5" customHeight="1">
      <c r="A138" s="17"/>
      <c r="B138" s="119"/>
      <c r="C138" s="9">
        <v>4270</v>
      </c>
      <c r="D138" s="59" t="s">
        <v>52</v>
      </c>
      <c r="E138" s="393"/>
      <c r="F138" s="138">
        <v>10000</v>
      </c>
    </row>
    <row r="139" spans="1:6" ht="14.25" customHeight="1">
      <c r="A139" s="17"/>
      <c r="B139" s="119"/>
      <c r="C139" s="9">
        <v>4280</v>
      </c>
      <c r="D139" s="59" t="s">
        <v>75</v>
      </c>
      <c r="E139" s="393"/>
      <c r="F139" s="138">
        <v>10000</v>
      </c>
    </row>
    <row r="140" spans="1:6" ht="15" customHeight="1">
      <c r="A140" s="17"/>
      <c r="B140" s="119"/>
      <c r="C140" s="9">
        <v>4300</v>
      </c>
      <c r="D140" s="59" t="s">
        <v>38</v>
      </c>
      <c r="E140" s="393"/>
      <c r="F140" s="138">
        <v>23400</v>
      </c>
    </row>
    <row r="141" spans="1:6" ht="15" customHeight="1">
      <c r="A141" s="17"/>
      <c r="B141" s="119"/>
      <c r="C141" s="9">
        <v>4350</v>
      </c>
      <c r="D141" s="59" t="s">
        <v>461</v>
      </c>
      <c r="E141" s="393"/>
      <c r="F141" s="138">
        <v>3600</v>
      </c>
    </row>
    <row r="142" spans="1:6" ht="13.5" customHeight="1">
      <c r="A142" s="17"/>
      <c r="B142" s="119"/>
      <c r="C142" s="9">
        <v>4360</v>
      </c>
      <c r="D142" s="591" t="s">
        <v>451</v>
      </c>
      <c r="E142" s="592"/>
      <c r="F142" s="138">
        <v>5000</v>
      </c>
    </row>
    <row r="143" spans="1:6" ht="16.5" customHeight="1">
      <c r="A143" s="17"/>
      <c r="B143" s="119"/>
      <c r="C143" s="9">
        <v>4370</v>
      </c>
      <c r="D143" s="591" t="s">
        <v>452</v>
      </c>
      <c r="E143" s="592"/>
      <c r="F143" s="138">
        <v>18000</v>
      </c>
    </row>
    <row r="144" spans="1:6" ht="15" customHeight="1">
      <c r="A144" s="19"/>
      <c r="B144" s="121"/>
      <c r="C144" s="9">
        <v>4410</v>
      </c>
      <c r="D144" s="59" t="s">
        <v>45</v>
      </c>
      <c r="E144" s="393"/>
      <c r="F144" s="138">
        <v>8000</v>
      </c>
    </row>
    <row r="145" spans="1:6" ht="15" customHeight="1">
      <c r="A145" s="16"/>
      <c r="B145" s="118"/>
      <c r="C145" s="9">
        <v>4440</v>
      </c>
      <c r="D145" s="59" t="s">
        <v>85</v>
      </c>
      <c r="E145" s="393"/>
      <c r="F145" s="138">
        <v>1000</v>
      </c>
    </row>
    <row r="146" spans="1:6" ht="15" customHeight="1">
      <c r="A146" s="17"/>
      <c r="B146" s="119"/>
      <c r="C146" s="9">
        <v>4500</v>
      </c>
      <c r="D146" s="59" t="s">
        <v>302</v>
      </c>
      <c r="E146" s="393"/>
      <c r="F146" s="138">
        <v>15000</v>
      </c>
    </row>
    <row r="147" spans="1:6" ht="23.25" customHeight="1">
      <c r="A147" s="17"/>
      <c r="B147" s="119"/>
      <c r="C147" s="9">
        <v>4740</v>
      </c>
      <c r="D147" s="607" t="s">
        <v>455</v>
      </c>
      <c r="E147" s="608"/>
      <c r="F147" s="138">
        <v>4000</v>
      </c>
    </row>
    <row r="148" spans="1:6" ht="13.5" customHeight="1">
      <c r="A148" s="17"/>
      <c r="B148" s="119"/>
      <c r="C148" s="9">
        <v>4750</v>
      </c>
      <c r="D148" s="607" t="s">
        <v>456</v>
      </c>
      <c r="E148" s="608"/>
      <c r="F148" s="138">
        <v>5000</v>
      </c>
    </row>
    <row r="149" spans="1:6" ht="12.75" customHeight="1">
      <c r="A149" s="17"/>
      <c r="B149" s="118">
        <v>75414</v>
      </c>
      <c r="C149" s="9"/>
      <c r="D149" s="58" t="s">
        <v>124</v>
      </c>
      <c r="E149" s="394"/>
      <c r="F149" s="95">
        <f>SUM(F150:F151)</f>
        <v>400</v>
      </c>
    </row>
    <row r="150" spans="1:6" ht="12.75" customHeight="1">
      <c r="A150" s="17"/>
      <c r="B150" s="119"/>
      <c r="C150" s="9">
        <v>4210</v>
      </c>
      <c r="D150" s="59" t="s">
        <v>43</v>
      </c>
      <c r="E150" s="393"/>
      <c r="F150" s="138">
        <v>100</v>
      </c>
    </row>
    <row r="151" spans="1:6" ht="14.25" customHeight="1">
      <c r="A151" s="19"/>
      <c r="B151" s="121"/>
      <c r="C151" s="9">
        <v>4300</v>
      </c>
      <c r="D151" s="59" t="s">
        <v>38</v>
      </c>
      <c r="E151" s="393"/>
      <c r="F151" s="138">
        <v>300</v>
      </c>
    </row>
    <row r="152" spans="1:6" ht="15.75" customHeight="1">
      <c r="A152" s="109">
        <v>757</v>
      </c>
      <c r="B152" s="116"/>
      <c r="C152" s="9"/>
      <c r="D152" s="84" t="s">
        <v>120</v>
      </c>
      <c r="E152" s="395"/>
      <c r="F152" s="94">
        <f>F153+F156</f>
        <v>581883</v>
      </c>
    </row>
    <row r="153" spans="1:6" ht="27" customHeight="1">
      <c r="A153" s="110"/>
      <c r="B153" s="118">
        <v>75702</v>
      </c>
      <c r="C153" s="9"/>
      <c r="D153" s="727" t="s">
        <v>483</v>
      </c>
      <c r="E153" s="728"/>
      <c r="F153" s="95">
        <f>SUM(F154:F155)</f>
        <v>296987</v>
      </c>
    </row>
    <row r="154" spans="1:6" ht="15.75" customHeight="1">
      <c r="A154" s="110"/>
      <c r="B154" s="119"/>
      <c r="C154" s="9">
        <v>8010</v>
      </c>
      <c r="D154" s="591" t="s">
        <v>462</v>
      </c>
      <c r="E154" s="592"/>
      <c r="F154" s="138">
        <v>2000</v>
      </c>
    </row>
    <row r="155" spans="1:6" ht="23.25" customHeight="1">
      <c r="A155" s="110"/>
      <c r="B155" s="121"/>
      <c r="C155" s="9">
        <v>8070</v>
      </c>
      <c r="D155" s="591" t="s">
        <v>203</v>
      </c>
      <c r="E155" s="592"/>
      <c r="F155" s="138">
        <v>294987</v>
      </c>
    </row>
    <row r="156" spans="1:6" ht="26.25" customHeight="1">
      <c r="A156" s="110"/>
      <c r="B156" s="118">
        <v>75704</v>
      </c>
      <c r="C156" s="9"/>
      <c r="D156" s="727" t="s">
        <v>130</v>
      </c>
      <c r="E156" s="728"/>
      <c r="F156" s="95">
        <f>SUM(F157)</f>
        <v>284896</v>
      </c>
    </row>
    <row r="157" spans="1:6" ht="15" customHeight="1">
      <c r="A157" s="99"/>
      <c r="B157" s="121"/>
      <c r="C157" s="9">
        <v>8020</v>
      </c>
      <c r="D157" s="59" t="s">
        <v>202</v>
      </c>
      <c r="E157" s="393"/>
      <c r="F157" s="138">
        <v>284896</v>
      </c>
    </row>
    <row r="158" spans="1:6" ht="13.5" customHeight="1">
      <c r="A158" s="109">
        <v>758</v>
      </c>
      <c r="B158" s="117"/>
      <c r="C158" s="9"/>
      <c r="D158" s="84" t="s">
        <v>77</v>
      </c>
      <c r="E158" s="395"/>
      <c r="F158" s="94">
        <f>SUM(F159)</f>
        <v>380000</v>
      </c>
    </row>
    <row r="159" spans="1:6" ht="15" customHeight="1">
      <c r="A159" s="110"/>
      <c r="B159" s="118">
        <v>75818</v>
      </c>
      <c r="C159" s="9"/>
      <c r="D159" s="58" t="s">
        <v>170</v>
      </c>
      <c r="E159" s="394"/>
      <c r="F159" s="95">
        <f>SUM(F160)</f>
        <v>380000</v>
      </c>
    </row>
    <row r="160" spans="1:6" ht="13.5" customHeight="1">
      <c r="A160" s="110"/>
      <c r="B160" s="119"/>
      <c r="C160" s="23">
        <v>4810</v>
      </c>
      <c r="D160" s="59" t="s">
        <v>171</v>
      </c>
      <c r="E160" s="393"/>
      <c r="F160" s="138">
        <v>380000</v>
      </c>
    </row>
    <row r="161" spans="1:6" ht="22.5" customHeight="1">
      <c r="A161" s="99"/>
      <c r="B161" s="121"/>
      <c r="C161" s="21"/>
      <c r="D161" s="591" t="s">
        <v>525</v>
      </c>
      <c r="E161" s="592"/>
      <c r="F161" s="138"/>
    </row>
    <row r="162" spans="1:6" ht="13.5" customHeight="1">
      <c r="A162" s="109">
        <v>801</v>
      </c>
      <c r="B162" s="116"/>
      <c r="C162" s="9"/>
      <c r="D162" s="84" t="s">
        <v>79</v>
      </c>
      <c r="E162" s="395"/>
      <c r="F162" s="94">
        <f>F163+F184+F205+F231+F250+F277+F297+F323+F325+F327</f>
        <v>15283953</v>
      </c>
    </row>
    <row r="163" spans="1:6" ht="15.75" customHeight="1">
      <c r="A163" s="17"/>
      <c r="B163" s="43">
        <v>80102</v>
      </c>
      <c r="C163" s="9"/>
      <c r="D163" s="58" t="s">
        <v>80</v>
      </c>
      <c r="E163" s="394"/>
      <c r="F163" s="132">
        <f>SUM(F164:F183)</f>
        <v>1620525</v>
      </c>
    </row>
    <row r="164" spans="1:6" ht="11.25" customHeight="1">
      <c r="A164" s="17"/>
      <c r="B164" s="69"/>
      <c r="C164" s="9">
        <v>3020</v>
      </c>
      <c r="D164" s="607" t="s">
        <v>494</v>
      </c>
      <c r="E164" s="608"/>
      <c r="F164" s="138">
        <v>68492</v>
      </c>
    </row>
    <row r="165" spans="1:6" ht="14.25" customHeight="1">
      <c r="A165" s="17"/>
      <c r="B165" s="69"/>
      <c r="C165" s="9">
        <v>4010</v>
      </c>
      <c r="D165" s="59" t="s">
        <v>39</v>
      </c>
      <c r="E165" s="393"/>
      <c r="F165" s="138">
        <v>1095528</v>
      </c>
    </row>
    <row r="166" spans="1:6" ht="15" customHeight="1">
      <c r="A166" s="17"/>
      <c r="B166" s="69"/>
      <c r="C166" s="9">
        <v>4040</v>
      </c>
      <c r="D166" s="59" t="s">
        <v>51</v>
      </c>
      <c r="E166" s="393"/>
      <c r="F166" s="138">
        <v>85459</v>
      </c>
    </row>
    <row r="167" spans="1:6" ht="15" customHeight="1">
      <c r="A167" s="17"/>
      <c r="B167" s="69"/>
      <c r="C167" s="9">
        <v>4110</v>
      </c>
      <c r="D167" s="59" t="s">
        <v>41</v>
      </c>
      <c r="E167" s="393"/>
      <c r="F167" s="138">
        <v>194050</v>
      </c>
    </row>
    <row r="168" spans="1:6" ht="15" customHeight="1">
      <c r="A168" s="17"/>
      <c r="B168" s="69"/>
      <c r="C168" s="9">
        <v>4120</v>
      </c>
      <c r="D168" s="59" t="s">
        <v>42</v>
      </c>
      <c r="E168" s="393"/>
      <c r="F168" s="138">
        <v>28850</v>
      </c>
    </row>
    <row r="169" spans="1:6" ht="15" customHeight="1">
      <c r="A169" s="17"/>
      <c r="B169" s="69"/>
      <c r="C169" s="9">
        <v>4210</v>
      </c>
      <c r="D169" s="59" t="s">
        <v>43</v>
      </c>
      <c r="E169" s="393"/>
      <c r="F169" s="138">
        <v>9977</v>
      </c>
    </row>
    <row r="170" spans="1:6" ht="15" customHeight="1">
      <c r="A170" s="17"/>
      <c r="B170" s="69"/>
      <c r="C170" s="9">
        <v>4240</v>
      </c>
      <c r="D170" s="59" t="s">
        <v>81</v>
      </c>
      <c r="E170" s="393"/>
      <c r="F170" s="138">
        <v>2000</v>
      </c>
    </row>
    <row r="171" spans="1:6" ht="15" customHeight="1">
      <c r="A171" s="17"/>
      <c r="B171" s="69"/>
      <c r="C171" s="9">
        <v>4260</v>
      </c>
      <c r="D171" s="59" t="s">
        <v>44</v>
      </c>
      <c r="E171" s="393"/>
      <c r="F171" s="138">
        <v>23409</v>
      </c>
    </row>
    <row r="172" spans="1:6" ht="15" customHeight="1">
      <c r="A172" s="17"/>
      <c r="B172" s="69"/>
      <c r="C172" s="9">
        <v>4270</v>
      </c>
      <c r="D172" s="59" t="s">
        <v>52</v>
      </c>
      <c r="E172" s="393"/>
      <c r="F172" s="138">
        <v>300</v>
      </c>
    </row>
    <row r="173" spans="1:6" ht="15" customHeight="1">
      <c r="A173" s="17"/>
      <c r="B173" s="69"/>
      <c r="C173" s="9">
        <v>4280</v>
      </c>
      <c r="D173" s="59" t="s">
        <v>75</v>
      </c>
      <c r="E173" s="393"/>
      <c r="F173" s="138">
        <v>1000</v>
      </c>
    </row>
    <row r="174" spans="1:6" ht="15" customHeight="1">
      <c r="A174" s="17"/>
      <c r="B174" s="69"/>
      <c r="C174" s="9">
        <v>4300</v>
      </c>
      <c r="D174" s="59" t="s">
        <v>38</v>
      </c>
      <c r="E174" s="393"/>
      <c r="F174" s="138">
        <v>4700</v>
      </c>
    </row>
    <row r="175" spans="1:6" ht="15" customHeight="1">
      <c r="A175" s="17"/>
      <c r="B175" s="69"/>
      <c r="C175" s="9">
        <v>4350</v>
      </c>
      <c r="D175" s="59" t="s">
        <v>278</v>
      </c>
      <c r="E175" s="393"/>
      <c r="F175" s="138">
        <v>705</v>
      </c>
    </row>
    <row r="176" spans="1:6" ht="14.25" customHeight="1">
      <c r="A176" s="17"/>
      <c r="B176" s="69"/>
      <c r="C176" s="9">
        <v>4360</v>
      </c>
      <c r="D176" s="607" t="s">
        <v>451</v>
      </c>
      <c r="E176" s="608"/>
      <c r="F176" s="138">
        <v>2600</v>
      </c>
    </row>
    <row r="177" spans="1:6" ht="14.25" customHeight="1">
      <c r="A177" s="17"/>
      <c r="B177" s="69"/>
      <c r="C177" s="9">
        <v>4370</v>
      </c>
      <c r="D177" s="607" t="s">
        <v>452</v>
      </c>
      <c r="E177" s="608"/>
      <c r="F177" s="138">
        <v>990</v>
      </c>
    </row>
    <row r="178" spans="1:6" ht="15" customHeight="1">
      <c r="A178" s="17"/>
      <c r="B178" s="69"/>
      <c r="C178" s="9">
        <v>4410</v>
      </c>
      <c r="D178" s="59" t="s">
        <v>45</v>
      </c>
      <c r="E178" s="393"/>
      <c r="F178" s="138">
        <v>480</v>
      </c>
    </row>
    <row r="179" spans="1:6" ht="15" customHeight="1">
      <c r="A179" s="17"/>
      <c r="B179" s="69"/>
      <c r="C179" s="9">
        <v>4430</v>
      </c>
      <c r="D179" s="59" t="s">
        <v>46</v>
      </c>
      <c r="E179" s="393"/>
      <c r="F179" s="138">
        <v>1516</v>
      </c>
    </row>
    <row r="180" spans="1:6" ht="15" customHeight="1">
      <c r="A180" s="17"/>
      <c r="B180" s="69"/>
      <c r="C180" s="9">
        <v>4440</v>
      </c>
      <c r="D180" s="59" t="s">
        <v>47</v>
      </c>
      <c r="E180" s="393"/>
      <c r="F180" s="138">
        <v>87469</v>
      </c>
    </row>
    <row r="181" spans="1:6" ht="15" customHeight="1">
      <c r="A181" s="17"/>
      <c r="B181" s="69"/>
      <c r="C181" s="9">
        <v>4700</v>
      </c>
      <c r="D181" s="607" t="s">
        <v>454</v>
      </c>
      <c r="E181" s="608"/>
      <c r="F181" s="138">
        <v>9000</v>
      </c>
    </row>
    <row r="182" spans="1:6" ht="23.25" customHeight="1">
      <c r="A182" s="17"/>
      <c r="B182" s="69"/>
      <c r="C182" s="9">
        <v>4740</v>
      </c>
      <c r="D182" s="607" t="s">
        <v>455</v>
      </c>
      <c r="E182" s="608"/>
      <c r="F182" s="138">
        <v>2000</v>
      </c>
    </row>
    <row r="183" spans="1:6" ht="12" customHeight="1">
      <c r="A183" s="17"/>
      <c r="B183" s="69"/>
      <c r="C183" s="9">
        <v>4750</v>
      </c>
      <c r="D183" s="607" t="s">
        <v>456</v>
      </c>
      <c r="E183" s="608"/>
      <c r="F183" s="138">
        <v>2000</v>
      </c>
    </row>
    <row r="184" spans="1:6" ht="15.75" customHeight="1">
      <c r="A184" s="17"/>
      <c r="B184" s="118">
        <v>80111</v>
      </c>
      <c r="C184" s="9"/>
      <c r="D184" s="58" t="s">
        <v>82</v>
      </c>
      <c r="E184" s="394"/>
      <c r="F184" s="113">
        <f>SUM(F185:F204)</f>
        <v>816805</v>
      </c>
    </row>
    <row r="185" spans="1:6" ht="14.25" customHeight="1">
      <c r="A185" s="17"/>
      <c r="B185" s="119"/>
      <c r="C185" s="9">
        <v>3020</v>
      </c>
      <c r="D185" s="607" t="s">
        <v>494</v>
      </c>
      <c r="E185" s="608"/>
      <c r="F185" s="138">
        <v>22475</v>
      </c>
    </row>
    <row r="186" spans="1:6" ht="15" customHeight="1">
      <c r="A186" s="17"/>
      <c r="B186" s="119"/>
      <c r="C186" s="9">
        <v>4010</v>
      </c>
      <c r="D186" s="59" t="s">
        <v>39</v>
      </c>
      <c r="E186" s="393"/>
      <c r="F186" s="138">
        <v>540000</v>
      </c>
    </row>
    <row r="187" spans="1:6" ht="15" customHeight="1">
      <c r="A187" s="17"/>
      <c r="B187" s="119"/>
      <c r="C187" s="9">
        <v>4040</v>
      </c>
      <c r="D187" s="59" t="s">
        <v>51</v>
      </c>
      <c r="E187" s="393"/>
      <c r="F187" s="138">
        <v>42668</v>
      </c>
    </row>
    <row r="188" spans="1:6" ht="15" customHeight="1">
      <c r="A188" s="17"/>
      <c r="B188" s="119"/>
      <c r="C188" s="9">
        <v>4110</v>
      </c>
      <c r="D188" s="59" t="s">
        <v>41</v>
      </c>
      <c r="E188" s="393"/>
      <c r="F188" s="138">
        <v>97760</v>
      </c>
    </row>
    <row r="189" spans="1:6" ht="15" customHeight="1">
      <c r="A189" s="17"/>
      <c r="B189" s="119"/>
      <c r="C189" s="9">
        <v>4120</v>
      </c>
      <c r="D189" s="59" t="s">
        <v>42</v>
      </c>
      <c r="E189" s="393"/>
      <c r="F189" s="138">
        <v>13800</v>
      </c>
    </row>
    <row r="190" spans="1:6" ht="15" customHeight="1">
      <c r="A190" s="19"/>
      <c r="B190" s="121"/>
      <c r="C190" s="9">
        <v>4210</v>
      </c>
      <c r="D190" s="59" t="s">
        <v>43</v>
      </c>
      <c r="E190" s="393"/>
      <c r="F190" s="138">
        <v>9000</v>
      </c>
    </row>
    <row r="191" spans="1:6" ht="14.25" customHeight="1">
      <c r="A191" s="16"/>
      <c r="B191" s="118"/>
      <c r="C191" s="9">
        <v>4240</v>
      </c>
      <c r="D191" s="59" t="s">
        <v>81</v>
      </c>
      <c r="E191" s="393"/>
      <c r="F191" s="138">
        <v>1000</v>
      </c>
    </row>
    <row r="192" spans="1:6" ht="12.75" customHeight="1">
      <c r="A192" s="17"/>
      <c r="B192" s="119"/>
      <c r="C192" s="9">
        <v>4260</v>
      </c>
      <c r="D192" s="59" t="s">
        <v>44</v>
      </c>
      <c r="E192" s="393"/>
      <c r="F192" s="138">
        <v>26000</v>
      </c>
    </row>
    <row r="193" spans="1:6" ht="15" customHeight="1">
      <c r="A193" s="17"/>
      <c r="B193" s="119"/>
      <c r="C193" s="9">
        <v>4270</v>
      </c>
      <c r="D193" s="59" t="s">
        <v>52</v>
      </c>
      <c r="E193" s="393"/>
      <c r="F193" s="138">
        <v>300</v>
      </c>
    </row>
    <row r="194" spans="1:6" ht="15" customHeight="1">
      <c r="A194" s="17"/>
      <c r="B194" s="119"/>
      <c r="C194" s="9">
        <v>4280</v>
      </c>
      <c r="D194" s="59" t="s">
        <v>75</v>
      </c>
      <c r="E194" s="393"/>
      <c r="F194" s="138">
        <v>1000</v>
      </c>
    </row>
    <row r="195" spans="1:6" ht="15" customHeight="1">
      <c r="A195" s="17"/>
      <c r="B195" s="119"/>
      <c r="C195" s="9">
        <v>4300</v>
      </c>
      <c r="D195" s="59" t="s">
        <v>38</v>
      </c>
      <c r="E195" s="393"/>
      <c r="F195" s="138">
        <v>4200</v>
      </c>
    </row>
    <row r="196" spans="1:6" ht="15" customHeight="1">
      <c r="A196" s="17"/>
      <c r="B196" s="119"/>
      <c r="C196" s="9">
        <v>4350</v>
      </c>
      <c r="D196" s="59" t="s">
        <v>278</v>
      </c>
      <c r="E196" s="393"/>
      <c r="F196" s="138">
        <v>1105</v>
      </c>
    </row>
    <row r="197" spans="1:6" ht="15.75" customHeight="1">
      <c r="A197" s="17"/>
      <c r="B197" s="119"/>
      <c r="C197" s="9">
        <v>4360</v>
      </c>
      <c r="D197" s="607" t="s">
        <v>451</v>
      </c>
      <c r="E197" s="608"/>
      <c r="F197" s="138">
        <v>3300</v>
      </c>
    </row>
    <row r="198" spans="1:6" ht="13.5" customHeight="1">
      <c r="A198" s="17"/>
      <c r="B198" s="119"/>
      <c r="C198" s="9">
        <v>4370</v>
      </c>
      <c r="D198" s="607" t="s">
        <v>452</v>
      </c>
      <c r="E198" s="608"/>
      <c r="F198" s="138">
        <v>1690</v>
      </c>
    </row>
    <row r="199" spans="1:6" ht="15" customHeight="1">
      <c r="A199" s="17"/>
      <c r="B199" s="119"/>
      <c r="C199" s="9">
        <v>4410</v>
      </c>
      <c r="D199" s="59" t="s">
        <v>45</v>
      </c>
      <c r="E199" s="393"/>
      <c r="F199" s="138">
        <v>100</v>
      </c>
    </row>
    <row r="200" spans="1:6" ht="15" customHeight="1">
      <c r="A200" s="17"/>
      <c r="B200" s="119"/>
      <c r="C200" s="9">
        <v>4430</v>
      </c>
      <c r="D200" s="59" t="s">
        <v>46</v>
      </c>
      <c r="E200" s="393"/>
      <c r="F200" s="138">
        <v>950</v>
      </c>
    </row>
    <row r="201" spans="1:6" ht="15" customHeight="1">
      <c r="A201" s="17"/>
      <c r="B201" s="119"/>
      <c r="C201" s="9">
        <v>4440</v>
      </c>
      <c r="D201" s="59" t="s">
        <v>47</v>
      </c>
      <c r="E201" s="393"/>
      <c r="F201" s="138">
        <v>38457</v>
      </c>
    </row>
    <row r="202" spans="1:6" ht="15" customHeight="1">
      <c r="A202" s="17"/>
      <c r="B202" s="119"/>
      <c r="C202" s="9">
        <v>4700</v>
      </c>
      <c r="D202" s="607" t="s">
        <v>454</v>
      </c>
      <c r="E202" s="608"/>
      <c r="F202" s="138">
        <v>9000</v>
      </c>
    </row>
    <row r="203" spans="1:6" ht="24.75" customHeight="1">
      <c r="A203" s="17"/>
      <c r="B203" s="119"/>
      <c r="C203" s="9">
        <v>4740</v>
      </c>
      <c r="D203" s="607" t="s">
        <v>455</v>
      </c>
      <c r="E203" s="608"/>
      <c r="F203" s="138">
        <v>2000</v>
      </c>
    </row>
    <row r="204" spans="1:6" ht="12" customHeight="1">
      <c r="A204" s="17"/>
      <c r="B204" s="119"/>
      <c r="C204" s="9">
        <v>4750</v>
      </c>
      <c r="D204" s="607" t="s">
        <v>456</v>
      </c>
      <c r="E204" s="608"/>
      <c r="F204" s="138">
        <v>2000</v>
      </c>
    </row>
    <row r="205" spans="1:6" ht="15" customHeight="1">
      <c r="A205" s="17"/>
      <c r="B205" s="43">
        <v>80120</v>
      </c>
      <c r="C205" s="9"/>
      <c r="D205" s="58" t="s">
        <v>83</v>
      </c>
      <c r="E205" s="394"/>
      <c r="F205" s="95">
        <f>SUM(F206:F230)</f>
        <v>3009199</v>
      </c>
    </row>
    <row r="206" spans="1:6" ht="13.5" customHeight="1">
      <c r="A206" s="17"/>
      <c r="B206" s="69"/>
      <c r="C206" s="23">
        <v>2540</v>
      </c>
      <c r="D206" s="607" t="s">
        <v>463</v>
      </c>
      <c r="E206" s="608"/>
      <c r="F206" s="138">
        <v>224705</v>
      </c>
    </row>
    <row r="207" spans="1:6" ht="15" customHeight="1">
      <c r="A207" s="17"/>
      <c r="B207" s="69"/>
      <c r="C207" s="25"/>
      <c r="D207" s="85" t="s">
        <v>464</v>
      </c>
      <c r="E207" s="397"/>
      <c r="F207" s="138"/>
    </row>
    <row r="208" spans="1:6" ht="12" customHeight="1">
      <c r="A208" s="17"/>
      <c r="B208" s="69"/>
      <c r="C208" s="21"/>
      <c r="D208" s="607" t="s">
        <v>465</v>
      </c>
      <c r="E208" s="608"/>
      <c r="F208" s="138"/>
    </row>
    <row r="209" spans="1:6" ht="15" customHeight="1">
      <c r="A209" s="17"/>
      <c r="B209" s="69"/>
      <c r="C209" s="9">
        <v>3020</v>
      </c>
      <c r="D209" s="59" t="s">
        <v>494</v>
      </c>
      <c r="E209" s="393"/>
      <c r="F209" s="138">
        <v>13389</v>
      </c>
    </row>
    <row r="210" spans="1:6" ht="12" customHeight="1">
      <c r="A210" s="17"/>
      <c r="B210" s="69"/>
      <c r="C210" s="9">
        <v>4010</v>
      </c>
      <c r="D210" s="59" t="s">
        <v>39</v>
      </c>
      <c r="E210" s="393"/>
      <c r="F210" s="138">
        <v>1776735</v>
      </c>
    </row>
    <row r="211" spans="1:6" ht="15" customHeight="1">
      <c r="A211" s="17"/>
      <c r="B211" s="69"/>
      <c r="C211" s="9">
        <v>4040</v>
      </c>
      <c r="D211" s="59" t="s">
        <v>51</v>
      </c>
      <c r="E211" s="393"/>
      <c r="F211" s="138">
        <v>154226</v>
      </c>
    </row>
    <row r="212" spans="1:6" ht="15" customHeight="1">
      <c r="A212" s="17"/>
      <c r="B212" s="69"/>
      <c r="C212" s="9">
        <v>4110</v>
      </c>
      <c r="D212" s="59" t="s">
        <v>41</v>
      </c>
      <c r="E212" s="393"/>
      <c r="F212" s="138">
        <v>352383</v>
      </c>
    </row>
    <row r="213" spans="1:6" ht="15" customHeight="1">
      <c r="A213" s="17"/>
      <c r="B213" s="69"/>
      <c r="C213" s="9">
        <v>4120</v>
      </c>
      <c r="D213" s="59" t="s">
        <v>42</v>
      </c>
      <c r="E213" s="393"/>
      <c r="F213" s="138">
        <v>48130</v>
      </c>
    </row>
    <row r="214" spans="1:6" ht="12.75" customHeight="1">
      <c r="A214" s="17"/>
      <c r="B214" s="69"/>
      <c r="C214" s="9">
        <v>4140</v>
      </c>
      <c r="D214" s="59" t="s">
        <v>84</v>
      </c>
      <c r="E214" s="393"/>
      <c r="F214" s="138">
        <v>10000</v>
      </c>
    </row>
    <row r="215" spans="1:6" ht="12.75" customHeight="1">
      <c r="A215" s="17"/>
      <c r="B215" s="69"/>
      <c r="C215" s="9">
        <v>4170</v>
      </c>
      <c r="D215" s="59" t="s">
        <v>276</v>
      </c>
      <c r="E215" s="393"/>
      <c r="F215" s="138">
        <v>150</v>
      </c>
    </row>
    <row r="216" spans="1:6" ht="15" customHeight="1">
      <c r="A216" s="17"/>
      <c r="B216" s="69"/>
      <c r="C216" s="9">
        <v>4210</v>
      </c>
      <c r="D216" s="59" t="s">
        <v>43</v>
      </c>
      <c r="E216" s="393"/>
      <c r="F216" s="138">
        <v>28888</v>
      </c>
    </row>
    <row r="217" spans="1:6" ht="14.25" customHeight="1">
      <c r="A217" s="17"/>
      <c r="B217" s="69"/>
      <c r="C217" s="9">
        <v>4240</v>
      </c>
      <c r="D217" s="59" t="s">
        <v>81</v>
      </c>
      <c r="E217" s="393"/>
      <c r="F217" s="138">
        <v>16200</v>
      </c>
    </row>
    <row r="218" spans="1:6" ht="15" customHeight="1">
      <c r="A218" s="17"/>
      <c r="B218" s="69"/>
      <c r="C218" s="9">
        <v>4260</v>
      </c>
      <c r="D218" s="59" t="s">
        <v>44</v>
      </c>
      <c r="E218" s="393"/>
      <c r="F218" s="138">
        <v>134697</v>
      </c>
    </row>
    <row r="219" spans="1:6" ht="15" customHeight="1">
      <c r="A219" s="17"/>
      <c r="B219" s="69"/>
      <c r="C219" s="9">
        <v>4270</v>
      </c>
      <c r="D219" s="59" t="s">
        <v>52</v>
      </c>
      <c r="E219" s="393"/>
      <c r="F219" s="138">
        <v>2250</v>
      </c>
    </row>
    <row r="220" spans="1:6" ht="15" customHeight="1">
      <c r="A220" s="17"/>
      <c r="B220" s="69"/>
      <c r="C220" s="9">
        <v>4280</v>
      </c>
      <c r="D220" s="59" t="s">
        <v>75</v>
      </c>
      <c r="E220" s="393"/>
      <c r="F220" s="138">
        <v>4505</v>
      </c>
    </row>
    <row r="221" spans="1:6" ht="15" customHeight="1">
      <c r="A221" s="17"/>
      <c r="B221" s="69"/>
      <c r="C221" s="9">
        <v>4300</v>
      </c>
      <c r="D221" s="59" t="s">
        <v>38</v>
      </c>
      <c r="E221" s="393"/>
      <c r="F221" s="138">
        <v>28300</v>
      </c>
    </row>
    <row r="222" spans="1:6" ht="15" customHeight="1">
      <c r="A222" s="17"/>
      <c r="B222" s="69"/>
      <c r="C222" s="9">
        <v>4350</v>
      </c>
      <c r="D222" s="59" t="s">
        <v>278</v>
      </c>
      <c r="E222" s="393"/>
      <c r="F222" s="138">
        <v>5000</v>
      </c>
    </row>
    <row r="223" spans="1:6" ht="12" customHeight="1">
      <c r="A223" s="17"/>
      <c r="B223" s="69"/>
      <c r="C223" s="9">
        <v>4370</v>
      </c>
      <c r="D223" s="607" t="s">
        <v>452</v>
      </c>
      <c r="E223" s="608"/>
      <c r="F223" s="138">
        <v>6000</v>
      </c>
    </row>
    <row r="224" spans="1:6" ht="15" customHeight="1">
      <c r="A224" s="17"/>
      <c r="B224" s="69"/>
      <c r="C224" s="9">
        <v>4410</v>
      </c>
      <c r="D224" s="59" t="s">
        <v>45</v>
      </c>
      <c r="E224" s="393"/>
      <c r="F224" s="138">
        <v>5600</v>
      </c>
    </row>
    <row r="225" spans="1:6" ht="15" customHeight="1">
      <c r="A225" s="17"/>
      <c r="B225" s="69"/>
      <c r="C225" s="9">
        <v>4430</v>
      </c>
      <c r="D225" s="59" t="s">
        <v>46</v>
      </c>
      <c r="E225" s="393"/>
      <c r="F225" s="138">
        <v>5400</v>
      </c>
    </row>
    <row r="226" spans="1:6" ht="12.75" customHeight="1">
      <c r="A226" s="17"/>
      <c r="B226" s="69"/>
      <c r="C226" s="9">
        <v>4440</v>
      </c>
      <c r="D226" s="59" t="s">
        <v>85</v>
      </c>
      <c r="E226" s="393"/>
      <c r="F226" s="138">
        <v>137461</v>
      </c>
    </row>
    <row r="227" spans="1:6" ht="12.75" customHeight="1">
      <c r="A227" s="17"/>
      <c r="B227" s="69"/>
      <c r="C227" s="9">
        <v>4530</v>
      </c>
      <c r="D227" s="59" t="s">
        <v>46</v>
      </c>
      <c r="E227" s="393"/>
      <c r="F227" s="138">
        <v>700</v>
      </c>
    </row>
    <row r="228" spans="1:6" ht="23.25" customHeight="1">
      <c r="A228" s="17"/>
      <c r="B228" s="69"/>
      <c r="C228" s="9">
        <v>4740</v>
      </c>
      <c r="D228" s="607" t="s">
        <v>455</v>
      </c>
      <c r="E228" s="608"/>
      <c r="F228" s="138">
        <v>2180</v>
      </c>
    </row>
    <row r="229" spans="1:6" ht="13.5" customHeight="1">
      <c r="A229" s="17"/>
      <c r="B229" s="69"/>
      <c r="C229" s="9">
        <v>4750</v>
      </c>
      <c r="D229" s="607" t="s">
        <v>456</v>
      </c>
      <c r="E229" s="608"/>
      <c r="F229" s="138">
        <v>12300</v>
      </c>
    </row>
    <row r="230" spans="1:6" ht="12.75" customHeight="1">
      <c r="A230" s="17"/>
      <c r="B230" s="69"/>
      <c r="C230" s="9">
        <v>6059</v>
      </c>
      <c r="D230" s="59" t="s">
        <v>466</v>
      </c>
      <c r="E230" s="393"/>
      <c r="F230" s="138">
        <v>40000</v>
      </c>
    </row>
    <row r="231" spans="1:6" ht="15" customHeight="1">
      <c r="A231" s="17"/>
      <c r="B231" s="43">
        <v>80123</v>
      </c>
      <c r="C231" s="9"/>
      <c r="D231" s="58" t="s">
        <v>183</v>
      </c>
      <c r="E231" s="394"/>
      <c r="F231" s="95">
        <f>SUM(F232:F249)</f>
        <v>1285227</v>
      </c>
    </row>
    <row r="232" spans="1:6" ht="14.25" customHeight="1">
      <c r="A232" s="17"/>
      <c r="B232" s="69"/>
      <c r="C232" s="9">
        <v>3020</v>
      </c>
      <c r="D232" s="59" t="s">
        <v>494</v>
      </c>
      <c r="E232" s="393"/>
      <c r="F232" s="138">
        <v>10282</v>
      </c>
    </row>
    <row r="233" spans="1:6" ht="15" customHeight="1">
      <c r="A233" s="17"/>
      <c r="B233" s="69"/>
      <c r="C233" s="9">
        <v>4010</v>
      </c>
      <c r="D233" s="59" t="s">
        <v>39</v>
      </c>
      <c r="E233" s="393"/>
      <c r="F233" s="138">
        <v>902643</v>
      </c>
    </row>
    <row r="234" spans="1:6" ht="15" customHeight="1">
      <c r="A234" s="17"/>
      <c r="B234" s="69"/>
      <c r="C234" s="9">
        <v>4040</v>
      </c>
      <c r="D234" s="59" t="s">
        <v>51</v>
      </c>
      <c r="E234" s="393"/>
      <c r="F234" s="138">
        <v>73742</v>
      </c>
    </row>
    <row r="235" spans="1:6" ht="15" customHeight="1">
      <c r="A235" s="17"/>
      <c r="B235" s="69"/>
      <c r="C235" s="9">
        <v>4110</v>
      </c>
      <c r="D235" s="59" t="s">
        <v>41</v>
      </c>
      <c r="E235" s="393"/>
      <c r="F235" s="138">
        <v>171075</v>
      </c>
    </row>
    <row r="236" spans="1:6" ht="15" customHeight="1">
      <c r="A236" s="17"/>
      <c r="B236" s="69"/>
      <c r="C236" s="9">
        <v>4120</v>
      </c>
      <c r="D236" s="59" t="s">
        <v>42</v>
      </c>
      <c r="E236" s="393"/>
      <c r="F236" s="138">
        <v>24032</v>
      </c>
    </row>
    <row r="237" spans="1:6" ht="15" customHeight="1">
      <c r="A237" s="17"/>
      <c r="B237" s="69"/>
      <c r="C237" s="9">
        <v>4170</v>
      </c>
      <c r="D237" s="59" t="s">
        <v>276</v>
      </c>
      <c r="E237" s="393"/>
      <c r="F237" s="138">
        <v>150</v>
      </c>
    </row>
    <row r="238" spans="1:6" ht="15" customHeight="1">
      <c r="A238" s="17"/>
      <c r="B238" s="69"/>
      <c r="C238" s="9">
        <v>4210</v>
      </c>
      <c r="D238" s="59" t="s">
        <v>43</v>
      </c>
      <c r="E238" s="393"/>
      <c r="F238" s="138">
        <v>10000</v>
      </c>
    </row>
    <row r="239" spans="1:6" ht="13.5" customHeight="1">
      <c r="A239" s="17"/>
      <c r="B239" s="69"/>
      <c r="C239" s="9">
        <v>4240</v>
      </c>
      <c r="D239" s="59" t="s">
        <v>81</v>
      </c>
      <c r="E239" s="393"/>
      <c r="F239" s="138">
        <v>5500</v>
      </c>
    </row>
    <row r="240" spans="1:6" ht="15" customHeight="1">
      <c r="A240" s="19"/>
      <c r="B240" s="45"/>
      <c r="C240" s="9">
        <v>4260</v>
      </c>
      <c r="D240" s="59" t="s">
        <v>44</v>
      </c>
      <c r="E240" s="393"/>
      <c r="F240" s="138">
        <v>15500</v>
      </c>
    </row>
    <row r="241" spans="1:6" ht="15" customHeight="1">
      <c r="A241" s="17"/>
      <c r="B241" s="69"/>
      <c r="C241" s="9">
        <v>4270</v>
      </c>
      <c r="D241" s="59" t="s">
        <v>52</v>
      </c>
      <c r="E241" s="393"/>
      <c r="F241" s="138">
        <v>1000</v>
      </c>
    </row>
    <row r="242" spans="1:6" ht="15" customHeight="1">
      <c r="A242" s="17"/>
      <c r="B242" s="69"/>
      <c r="C242" s="9">
        <v>4280</v>
      </c>
      <c r="D242" s="59" t="s">
        <v>75</v>
      </c>
      <c r="E242" s="393"/>
      <c r="F242" s="138">
        <v>1600</v>
      </c>
    </row>
    <row r="243" spans="1:6" ht="15" customHeight="1">
      <c r="A243" s="17"/>
      <c r="B243" s="69"/>
      <c r="C243" s="9">
        <v>4300</v>
      </c>
      <c r="D243" s="59" t="s">
        <v>38</v>
      </c>
      <c r="E243" s="393"/>
      <c r="F243" s="138">
        <v>5700</v>
      </c>
    </row>
    <row r="244" spans="1:6" ht="17.25" customHeight="1">
      <c r="A244" s="17"/>
      <c r="B244" s="69"/>
      <c r="C244" s="9">
        <v>4370</v>
      </c>
      <c r="D244" s="607" t="s">
        <v>452</v>
      </c>
      <c r="E244" s="608"/>
      <c r="F244" s="138">
        <v>3000</v>
      </c>
    </row>
    <row r="245" spans="1:6" ht="15" customHeight="1">
      <c r="A245" s="17"/>
      <c r="B245" s="69"/>
      <c r="C245" s="9">
        <v>4410</v>
      </c>
      <c r="D245" s="59" t="s">
        <v>45</v>
      </c>
      <c r="E245" s="393"/>
      <c r="F245" s="138">
        <v>1400</v>
      </c>
    </row>
    <row r="246" spans="1:6" ht="15" customHeight="1">
      <c r="A246" s="17"/>
      <c r="B246" s="69"/>
      <c r="C246" s="9">
        <v>4430</v>
      </c>
      <c r="D246" s="59" t="s">
        <v>46</v>
      </c>
      <c r="E246" s="393"/>
      <c r="F246" s="138">
        <v>1400</v>
      </c>
    </row>
    <row r="247" spans="1:6" ht="15" customHeight="1">
      <c r="A247" s="17"/>
      <c r="B247" s="69"/>
      <c r="C247" s="9">
        <v>4440</v>
      </c>
      <c r="D247" s="59" t="s">
        <v>85</v>
      </c>
      <c r="E247" s="393"/>
      <c r="F247" s="138">
        <v>57353</v>
      </c>
    </row>
    <row r="248" spans="1:6" ht="24.75" customHeight="1">
      <c r="A248" s="17"/>
      <c r="B248" s="69"/>
      <c r="C248" s="9">
        <v>4740</v>
      </c>
      <c r="D248" s="607" t="s">
        <v>455</v>
      </c>
      <c r="E248" s="608"/>
      <c r="F248" s="138">
        <v>350</v>
      </c>
    </row>
    <row r="249" spans="1:6" ht="15.75" customHeight="1">
      <c r="A249" s="17"/>
      <c r="B249" s="69"/>
      <c r="C249" s="9">
        <v>4750</v>
      </c>
      <c r="D249" s="607" t="s">
        <v>456</v>
      </c>
      <c r="E249" s="608"/>
      <c r="F249" s="138">
        <v>500</v>
      </c>
    </row>
    <row r="250" spans="1:6" ht="14.25" customHeight="1">
      <c r="A250" s="17"/>
      <c r="B250" s="43">
        <v>80130</v>
      </c>
      <c r="C250" s="9"/>
      <c r="D250" s="58" t="s">
        <v>111</v>
      </c>
      <c r="E250" s="394"/>
      <c r="F250" s="95">
        <f>SUM(F251:F276)</f>
        <v>5758450</v>
      </c>
    </row>
    <row r="251" spans="1:6" ht="24" customHeight="1">
      <c r="A251" s="17"/>
      <c r="B251" s="69"/>
      <c r="C251" s="9">
        <v>2320</v>
      </c>
      <c r="D251" s="607" t="s">
        <v>297</v>
      </c>
      <c r="E251" s="608"/>
      <c r="F251" s="138">
        <v>10000</v>
      </c>
    </row>
    <row r="252" spans="1:6" ht="15" customHeight="1">
      <c r="A252" s="17"/>
      <c r="B252" s="69"/>
      <c r="C252" s="9">
        <v>2540</v>
      </c>
      <c r="D252" s="607" t="s">
        <v>463</v>
      </c>
      <c r="E252" s="608"/>
      <c r="F252" s="138">
        <v>148253</v>
      </c>
    </row>
    <row r="253" spans="1:6" ht="13.5" customHeight="1">
      <c r="A253" s="17"/>
      <c r="B253" s="69"/>
      <c r="C253" s="9"/>
      <c r="D253" s="59" t="s">
        <v>467</v>
      </c>
      <c r="E253" s="393"/>
      <c r="F253" s="138"/>
    </row>
    <row r="254" spans="1:6" ht="14.25" customHeight="1">
      <c r="A254" s="17"/>
      <c r="B254" s="69"/>
      <c r="C254" s="9"/>
      <c r="D254" s="59" t="s">
        <v>468</v>
      </c>
      <c r="E254" s="393"/>
      <c r="F254" s="138"/>
    </row>
    <row r="255" spans="1:6" ht="15.75" customHeight="1">
      <c r="A255" s="17"/>
      <c r="B255" s="69"/>
      <c r="C255" s="9">
        <v>3020</v>
      </c>
      <c r="D255" s="59" t="s">
        <v>553</v>
      </c>
      <c r="E255" s="393"/>
      <c r="F255" s="138">
        <v>60595</v>
      </c>
    </row>
    <row r="256" spans="1:6" ht="15" customHeight="1">
      <c r="A256" s="17"/>
      <c r="B256" s="69"/>
      <c r="C256" s="9">
        <v>4010</v>
      </c>
      <c r="D256" s="59" t="s">
        <v>39</v>
      </c>
      <c r="E256" s="393"/>
      <c r="F256" s="138">
        <v>3654696</v>
      </c>
    </row>
    <row r="257" spans="1:6" ht="15" customHeight="1">
      <c r="A257" s="17"/>
      <c r="B257" s="69"/>
      <c r="C257" s="9">
        <v>4040</v>
      </c>
      <c r="D257" s="59" t="s">
        <v>51</v>
      </c>
      <c r="E257" s="393"/>
      <c r="F257" s="138">
        <v>295288</v>
      </c>
    </row>
    <row r="258" spans="1:6" ht="15" customHeight="1">
      <c r="A258" s="17"/>
      <c r="B258" s="69"/>
      <c r="C258" s="9">
        <v>4110</v>
      </c>
      <c r="D258" s="59" t="s">
        <v>41</v>
      </c>
      <c r="E258" s="393"/>
      <c r="F258" s="138">
        <v>691710</v>
      </c>
    </row>
    <row r="259" spans="1:6" ht="15" customHeight="1">
      <c r="A259" s="17"/>
      <c r="B259" s="69"/>
      <c r="C259" s="9">
        <v>4120</v>
      </c>
      <c r="D259" s="59" t="s">
        <v>42</v>
      </c>
      <c r="E259" s="393"/>
      <c r="F259" s="138">
        <v>96554</v>
      </c>
    </row>
    <row r="260" spans="1:6" ht="15" customHeight="1">
      <c r="A260" s="17"/>
      <c r="B260" s="69"/>
      <c r="C260" s="9">
        <v>4140</v>
      </c>
      <c r="D260" s="59" t="s">
        <v>184</v>
      </c>
      <c r="E260" s="393"/>
      <c r="F260" s="138">
        <v>2157</v>
      </c>
    </row>
    <row r="261" spans="1:6" ht="15" customHeight="1">
      <c r="A261" s="17"/>
      <c r="B261" s="69"/>
      <c r="C261" s="9">
        <v>4170</v>
      </c>
      <c r="D261" s="59" t="s">
        <v>276</v>
      </c>
      <c r="E261" s="393"/>
      <c r="F261" s="138">
        <v>1700</v>
      </c>
    </row>
    <row r="262" spans="1:6" ht="15" customHeight="1">
      <c r="A262" s="17"/>
      <c r="B262" s="69"/>
      <c r="C262" s="9">
        <v>4210</v>
      </c>
      <c r="D262" s="59" t="s">
        <v>43</v>
      </c>
      <c r="E262" s="393"/>
      <c r="F262" s="138">
        <v>60957</v>
      </c>
    </row>
    <row r="263" spans="1:6" ht="13.5" customHeight="1">
      <c r="A263" s="107"/>
      <c r="B263" s="69"/>
      <c r="C263" s="9">
        <v>4240</v>
      </c>
      <c r="D263" s="59" t="s">
        <v>81</v>
      </c>
      <c r="E263" s="393"/>
      <c r="F263" s="138">
        <v>12061</v>
      </c>
    </row>
    <row r="264" spans="1:6" ht="12" customHeight="1">
      <c r="A264" s="107"/>
      <c r="B264" s="69"/>
      <c r="C264" s="9">
        <v>4260</v>
      </c>
      <c r="D264" s="59" t="s">
        <v>44</v>
      </c>
      <c r="E264" s="393"/>
      <c r="F264" s="138">
        <v>244303</v>
      </c>
    </row>
    <row r="265" spans="1:6" ht="15" customHeight="1">
      <c r="A265" s="107"/>
      <c r="B265" s="69"/>
      <c r="C265" s="9">
        <v>4270</v>
      </c>
      <c r="D265" s="59" t="s">
        <v>52</v>
      </c>
      <c r="E265" s="393"/>
      <c r="F265" s="138">
        <v>3750</v>
      </c>
    </row>
    <row r="266" spans="1:6" ht="15" customHeight="1">
      <c r="A266" s="107"/>
      <c r="B266" s="69"/>
      <c r="C266" s="9">
        <v>4280</v>
      </c>
      <c r="D266" s="59" t="s">
        <v>75</v>
      </c>
      <c r="E266" s="393"/>
      <c r="F266" s="138">
        <v>7030</v>
      </c>
    </row>
    <row r="267" spans="1:6" ht="15" customHeight="1">
      <c r="A267" s="107"/>
      <c r="B267" s="69"/>
      <c r="C267" s="9">
        <v>4300</v>
      </c>
      <c r="D267" s="59" t="s">
        <v>38</v>
      </c>
      <c r="E267" s="393"/>
      <c r="F267" s="138">
        <v>99070</v>
      </c>
    </row>
    <row r="268" spans="1:6" ht="15" customHeight="1">
      <c r="A268" s="107"/>
      <c r="B268" s="69"/>
      <c r="C268" s="9">
        <v>4350</v>
      </c>
      <c r="D268" s="59" t="s">
        <v>278</v>
      </c>
      <c r="E268" s="393"/>
      <c r="F268" s="138">
        <v>7968</v>
      </c>
    </row>
    <row r="269" spans="1:6" ht="24" customHeight="1">
      <c r="A269" s="107"/>
      <c r="B269" s="69"/>
      <c r="C269" s="9">
        <v>4370</v>
      </c>
      <c r="D269" s="59" t="s">
        <v>452</v>
      </c>
      <c r="E269" s="393"/>
      <c r="F269" s="138">
        <v>16502</v>
      </c>
    </row>
    <row r="270" spans="1:6" ht="15" customHeight="1">
      <c r="A270" s="107"/>
      <c r="B270" s="69"/>
      <c r="C270" s="9">
        <v>4410</v>
      </c>
      <c r="D270" s="59" t="s">
        <v>45</v>
      </c>
      <c r="E270" s="393"/>
      <c r="F270" s="138">
        <v>6577</v>
      </c>
    </row>
    <row r="271" spans="1:6" ht="15" customHeight="1">
      <c r="A271" s="107"/>
      <c r="B271" s="69"/>
      <c r="C271" s="9">
        <v>4430</v>
      </c>
      <c r="D271" s="59" t="s">
        <v>46</v>
      </c>
      <c r="E271" s="393"/>
      <c r="F271" s="138">
        <v>10986</v>
      </c>
    </row>
    <row r="272" spans="1:6" ht="15" customHeight="1">
      <c r="A272" s="107"/>
      <c r="B272" s="69"/>
      <c r="C272" s="9">
        <v>4440</v>
      </c>
      <c r="D272" s="59" t="s">
        <v>85</v>
      </c>
      <c r="E272" s="393"/>
      <c r="F272" s="138">
        <v>278242</v>
      </c>
    </row>
    <row r="273" spans="1:6" ht="15.75" customHeight="1">
      <c r="A273" s="107"/>
      <c r="B273" s="69"/>
      <c r="C273" s="9">
        <v>4700</v>
      </c>
      <c r="D273" s="607" t="s">
        <v>454</v>
      </c>
      <c r="E273" s="608"/>
      <c r="F273" s="138">
        <v>500</v>
      </c>
    </row>
    <row r="274" spans="1:6" ht="23.25" customHeight="1">
      <c r="A274" s="107"/>
      <c r="B274" s="69"/>
      <c r="C274" s="9">
        <v>4740</v>
      </c>
      <c r="D274" s="607" t="s">
        <v>455</v>
      </c>
      <c r="E274" s="608"/>
      <c r="F274" s="138">
        <v>2300</v>
      </c>
    </row>
    <row r="275" spans="1:6" ht="15" customHeight="1">
      <c r="A275" s="107"/>
      <c r="B275" s="69"/>
      <c r="C275" s="9">
        <v>4750</v>
      </c>
      <c r="D275" s="607" t="s">
        <v>456</v>
      </c>
      <c r="E275" s="608"/>
      <c r="F275" s="138">
        <v>7251</v>
      </c>
    </row>
    <row r="276" spans="1:6" ht="15" customHeight="1">
      <c r="A276" s="107"/>
      <c r="B276" s="69"/>
      <c r="C276" s="9">
        <v>6059</v>
      </c>
      <c r="D276" s="59" t="s">
        <v>466</v>
      </c>
      <c r="E276" s="393"/>
      <c r="F276" s="138">
        <v>40000</v>
      </c>
    </row>
    <row r="277" spans="1:6" ht="15" customHeight="1">
      <c r="A277" s="107"/>
      <c r="B277" s="43">
        <v>80134</v>
      </c>
      <c r="C277" s="9"/>
      <c r="D277" s="58" t="s">
        <v>86</v>
      </c>
      <c r="E277" s="394"/>
      <c r="F277" s="113">
        <f>SUM(F278:F296)</f>
        <v>509433</v>
      </c>
    </row>
    <row r="278" spans="1:6" ht="15" customHeight="1">
      <c r="A278" s="107"/>
      <c r="B278" s="69"/>
      <c r="C278" s="9">
        <v>3020</v>
      </c>
      <c r="D278" s="59" t="s">
        <v>553</v>
      </c>
      <c r="E278" s="393"/>
      <c r="F278" s="138">
        <v>6900</v>
      </c>
    </row>
    <row r="279" spans="1:6" ht="15" customHeight="1">
      <c r="A279" s="107"/>
      <c r="B279" s="69"/>
      <c r="C279" s="9">
        <v>4010</v>
      </c>
      <c r="D279" s="59" t="s">
        <v>39</v>
      </c>
      <c r="E279" s="393"/>
      <c r="F279" s="138">
        <v>342530</v>
      </c>
    </row>
    <row r="280" spans="1:6" ht="15" customHeight="1">
      <c r="A280" s="107"/>
      <c r="B280" s="69"/>
      <c r="C280" s="9">
        <v>4040</v>
      </c>
      <c r="D280" s="59" t="s">
        <v>51</v>
      </c>
      <c r="E280" s="393"/>
      <c r="F280" s="138">
        <v>23030</v>
      </c>
    </row>
    <row r="281" spans="1:6" ht="15" customHeight="1">
      <c r="A281" s="107"/>
      <c r="B281" s="69"/>
      <c r="C281" s="9">
        <v>4110</v>
      </c>
      <c r="D281" s="59" t="s">
        <v>41</v>
      </c>
      <c r="E281" s="393"/>
      <c r="F281" s="138">
        <v>63500</v>
      </c>
    </row>
    <row r="282" spans="1:6" ht="15" customHeight="1">
      <c r="A282" s="107"/>
      <c r="B282" s="69"/>
      <c r="C282" s="9">
        <v>4120</v>
      </c>
      <c r="D282" s="59" t="s">
        <v>42</v>
      </c>
      <c r="E282" s="393"/>
      <c r="F282" s="138">
        <v>8718</v>
      </c>
    </row>
    <row r="283" spans="1:6" ht="15" customHeight="1">
      <c r="A283" s="107"/>
      <c r="B283" s="69"/>
      <c r="C283" s="9">
        <v>4210</v>
      </c>
      <c r="D283" s="59" t="s">
        <v>43</v>
      </c>
      <c r="E283" s="393"/>
      <c r="F283" s="138">
        <v>7000</v>
      </c>
    </row>
    <row r="284" spans="1:6" ht="15" customHeight="1">
      <c r="A284" s="107"/>
      <c r="B284" s="69"/>
      <c r="C284" s="9">
        <v>4240</v>
      </c>
      <c r="D284" s="59" t="s">
        <v>81</v>
      </c>
      <c r="E284" s="393"/>
      <c r="F284" s="138">
        <v>2000</v>
      </c>
    </row>
    <row r="285" spans="1:6" ht="15" customHeight="1">
      <c r="A285" s="107"/>
      <c r="B285" s="69"/>
      <c r="C285" s="9">
        <v>4260</v>
      </c>
      <c r="D285" s="59" t="s">
        <v>44</v>
      </c>
      <c r="E285" s="393"/>
      <c r="F285" s="138">
        <v>16000</v>
      </c>
    </row>
    <row r="286" spans="1:6" ht="15" customHeight="1">
      <c r="A286" s="108"/>
      <c r="B286" s="45"/>
      <c r="C286" s="9">
        <v>4270</v>
      </c>
      <c r="D286" s="59" t="s">
        <v>52</v>
      </c>
      <c r="E286" s="393"/>
      <c r="F286" s="138">
        <v>300</v>
      </c>
    </row>
    <row r="287" spans="1:6" ht="15" customHeight="1">
      <c r="A287" s="107"/>
      <c r="B287" s="69"/>
      <c r="C287" s="9">
        <v>4280</v>
      </c>
      <c r="D287" s="59" t="s">
        <v>75</v>
      </c>
      <c r="E287" s="393"/>
      <c r="F287" s="138">
        <v>1000</v>
      </c>
    </row>
    <row r="288" spans="1:6" ht="15" customHeight="1">
      <c r="A288" s="107"/>
      <c r="B288" s="69"/>
      <c r="C288" s="9">
        <v>4300</v>
      </c>
      <c r="D288" s="59" t="s">
        <v>38</v>
      </c>
      <c r="E288" s="393"/>
      <c r="F288" s="138">
        <v>3200</v>
      </c>
    </row>
    <row r="289" spans="1:6" ht="15" customHeight="1">
      <c r="A289" s="107"/>
      <c r="B289" s="69"/>
      <c r="C289" s="21">
        <v>4350</v>
      </c>
      <c r="D289" s="59" t="s">
        <v>278</v>
      </c>
      <c r="E289" s="393"/>
      <c r="F289" s="138">
        <v>505</v>
      </c>
    </row>
    <row r="290" spans="1:6" ht="16.5" customHeight="1">
      <c r="A290" s="107"/>
      <c r="B290" s="69"/>
      <c r="C290" s="21">
        <v>4360</v>
      </c>
      <c r="D290" s="607" t="s">
        <v>451</v>
      </c>
      <c r="E290" s="608"/>
      <c r="F290" s="138">
        <v>2000</v>
      </c>
    </row>
    <row r="291" spans="1:6" ht="15.75" customHeight="1">
      <c r="A291" s="107"/>
      <c r="B291" s="69"/>
      <c r="C291" s="21">
        <v>4370</v>
      </c>
      <c r="D291" s="607" t="s">
        <v>452</v>
      </c>
      <c r="E291" s="608"/>
      <c r="F291" s="138">
        <v>690</v>
      </c>
    </row>
    <row r="292" spans="1:6" ht="15" customHeight="1">
      <c r="A292" s="107"/>
      <c r="B292" s="69"/>
      <c r="C292" s="21">
        <v>4410</v>
      </c>
      <c r="D292" s="85" t="s">
        <v>45</v>
      </c>
      <c r="E292" s="397"/>
      <c r="F292" s="138">
        <v>200</v>
      </c>
    </row>
    <row r="293" spans="1:6" ht="15" customHeight="1">
      <c r="A293" s="107"/>
      <c r="B293" s="69"/>
      <c r="C293" s="9">
        <v>4430</v>
      </c>
      <c r="D293" s="59" t="s">
        <v>46</v>
      </c>
      <c r="E293" s="393"/>
      <c r="F293" s="138">
        <v>950</v>
      </c>
    </row>
    <row r="294" spans="1:6" ht="15" customHeight="1">
      <c r="A294" s="107"/>
      <c r="B294" s="69"/>
      <c r="C294" s="9">
        <v>4440</v>
      </c>
      <c r="D294" s="59" t="s">
        <v>47</v>
      </c>
      <c r="E294" s="393"/>
      <c r="F294" s="138">
        <v>26910</v>
      </c>
    </row>
    <row r="295" spans="1:6" ht="24.75" customHeight="1">
      <c r="A295" s="107"/>
      <c r="B295" s="69"/>
      <c r="C295" s="9">
        <v>4740</v>
      </c>
      <c r="D295" s="607" t="s">
        <v>455</v>
      </c>
      <c r="E295" s="608"/>
      <c r="F295" s="138">
        <v>2000</v>
      </c>
    </row>
    <row r="296" spans="1:6" ht="14.25" customHeight="1">
      <c r="A296" s="107"/>
      <c r="B296" s="69"/>
      <c r="C296" s="9">
        <v>4750</v>
      </c>
      <c r="D296" s="607" t="s">
        <v>456</v>
      </c>
      <c r="E296" s="608"/>
      <c r="F296" s="138">
        <v>2000</v>
      </c>
    </row>
    <row r="297" spans="1:6" ht="25.5" customHeight="1">
      <c r="A297" s="107"/>
      <c r="B297" s="43">
        <v>80140</v>
      </c>
      <c r="C297" s="9"/>
      <c r="D297" s="605" t="s">
        <v>128</v>
      </c>
      <c r="E297" s="606"/>
      <c r="F297" s="95">
        <f>SUM(F298:F322)</f>
        <v>2099673</v>
      </c>
    </row>
    <row r="298" spans="1:6" ht="13.5" customHeight="1">
      <c r="A298" s="107"/>
      <c r="B298" s="69"/>
      <c r="C298" s="9">
        <v>3020</v>
      </c>
      <c r="D298" s="607" t="s">
        <v>494</v>
      </c>
      <c r="E298" s="608"/>
      <c r="F298" s="138">
        <v>3000</v>
      </c>
    </row>
    <row r="299" spans="1:6" ht="15" customHeight="1">
      <c r="A299" s="107"/>
      <c r="B299" s="69"/>
      <c r="C299" s="9">
        <v>4010</v>
      </c>
      <c r="D299" s="59" t="s">
        <v>39</v>
      </c>
      <c r="E299" s="393"/>
      <c r="F299" s="138">
        <v>702000</v>
      </c>
    </row>
    <row r="300" spans="1:6" ht="15" customHeight="1">
      <c r="A300" s="107"/>
      <c r="B300" s="69"/>
      <c r="C300" s="9">
        <v>4040</v>
      </c>
      <c r="D300" s="59" t="s">
        <v>51</v>
      </c>
      <c r="E300" s="393"/>
      <c r="F300" s="138">
        <v>52400</v>
      </c>
    </row>
    <row r="301" spans="1:6" ht="15" customHeight="1">
      <c r="A301" s="107"/>
      <c r="B301" s="69"/>
      <c r="C301" s="9">
        <v>4110</v>
      </c>
      <c r="D301" s="59" t="s">
        <v>41</v>
      </c>
      <c r="E301" s="393"/>
      <c r="F301" s="138">
        <v>129900</v>
      </c>
    </row>
    <row r="302" spans="1:6" ht="15" customHeight="1">
      <c r="A302" s="107"/>
      <c r="B302" s="69"/>
      <c r="C302" s="9">
        <v>4120</v>
      </c>
      <c r="D302" s="59" t="s">
        <v>42</v>
      </c>
      <c r="E302" s="393"/>
      <c r="F302" s="138">
        <v>18500</v>
      </c>
    </row>
    <row r="303" spans="1:6" ht="15" customHeight="1">
      <c r="A303" s="107"/>
      <c r="B303" s="69"/>
      <c r="C303" s="9">
        <v>4140</v>
      </c>
      <c r="D303" s="59" t="s">
        <v>84</v>
      </c>
      <c r="E303" s="393"/>
      <c r="F303" s="138">
        <v>20400</v>
      </c>
    </row>
    <row r="304" spans="1:6" ht="15" customHeight="1">
      <c r="A304" s="107"/>
      <c r="B304" s="69"/>
      <c r="C304" s="9">
        <v>4170</v>
      </c>
      <c r="D304" s="59" t="s">
        <v>276</v>
      </c>
      <c r="E304" s="393"/>
      <c r="F304" s="138">
        <v>5000</v>
      </c>
    </row>
    <row r="305" spans="1:6" ht="15" customHeight="1">
      <c r="A305" s="107"/>
      <c r="B305" s="69"/>
      <c r="C305" s="9">
        <v>4210</v>
      </c>
      <c r="D305" s="59" t="s">
        <v>43</v>
      </c>
      <c r="E305" s="393"/>
      <c r="F305" s="138">
        <v>19604</v>
      </c>
    </row>
    <row r="306" spans="1:6" ht="15" customHeight="1">
      <c r="A306" s="107"/>
      <c r="B306" s="69"/>
      <c r="C306" s="9">
        <v>4240</v>
      </c>
      <c r="D306" s="59" t="s">
        <v>81</v>
      </c>
      <c r="E306" s="393"/>
      <c r="F306" s="138">
        <v>4000</v>
      </c>
    </row>
    <row r="307" spans="1:6" ht="15" customHeight="1">
      <c r="A307" s="107"/>
      <c r="B307" s="69"/>
      <c r="C307" s="9">
        <v>4260</v>
      </c>
      <c r="D307" s="59" t="s">
        <v>44</v>
      </c>
      <c r="E307" s="393"/>
      <c r="F307" s="138">
        <v>90000</v>
      </c>
    </row>
    <row r="308" spans="1:6" ht="15" customHeight="1">
      <c r="A308" s="107"/>
      <c r="B308" s="69"/>
      <c r="C308" s="9">
        <v>4270</v>
      </c>
      <c r="D308" s="59" t="s">
        <v>52</v>
      </c>
      <c r="E308" s="393"/>
      <c r="F308" s="138">
        <v>500</v>
      </c>
    </row>
    <row r="309" spans="1:6" ht="15" customHeight="1">
      <c r="A309" s="107"/>
      <c r="B309" s="69"/>
      <c r="C309" s="9">
        <v>4280</v>
      </c>
      <c r="D309" s="59" t="s">
        <v>75</v>
      </c>
      <c r="E309" s="393"/>
      <c r="F309" s="138">
        <v>2000</v>
      </c>
    </row>
    <row r="310" spans="1:6" ht="15" customHeight="1">
      <c r="A310" s="107"/>
      <c r="B310" s="69"/>
      <c r="C310" s="9">
        <v>4300</v>
      </c>
      <c r="D310" s="59" t="s">
        <v>38</v>
      </c>
      <c r="E310" s="393"/>
      <c r="F310" s="138">
        <v>7000</v>
      </c>
    </row>
    <row r="311" spans="1:6" ht="15" customHeight="1">
      <c r="A311" s="107"/>
      <c r="B311" s="69"/>
      <c r="C311" s="21">
        <v>4308</v>
      </c>
      <c r="D311" s="59" t="s">
        <v>38</v>
      </c>
      <c r="E311" s="393"/>
      <c r="F311" s="138">
        <v>700589</v>
      </c>
    </row>
    <row r="312" spans="1:6" ht="15" customHeight="1">
      <c r="A312" s="107"/>
      <c r="B312" s="69"/>
      <c r="C312" s="21">
        <v>4309</v>
      </c>
      <c r="D312" s="59" t="s">
        <v>38</v>
      </c>
      <c r="E312" s="393"/>
      <c r="F312" s="138">
        <v>233530</v>
      </c>
    </row>
    <row r="313" spans="1:6" ht="15" customHeight="1">
      <c r="A313" s="107"/>
      <c r="B313" s="69"/>
      <c r="C313" s="21">
        <v>4350</v>
      </c>
      <c r="D313" s="59" t="s">
        <v>278</v>
      </c>
      <c r="E313" s="393"/>
      <c r="F313" s="138">
        <v>3000</v>
      </c>
    </row>
    <row r="314" spans="1:6" ht="15" customHeight="1">
      <c r="A314" s="107"/>
      <c r="B314" s="69"/>
      <c r="C314" s="21">
        <v>4370</v>
      </c>
      <c r="D314" s="607" t="s">
        <v>452</v>
      </c>
      <c r="E314" s="608"/>
      <c r="F314" s="138">
        <v>8000</v>
      </c>
    </row>
    <row r="315" spans="1:6" ht="15" customHeight="1">
      <c r="A315" s="107"/>
      <c r="B315" s="69"/>
      <c r="C315" s="9">
        <v>4410</v>
      </c>
      <c r="D315" s="59" t="s">
        <v>45</v>
      </c>
      <c r="E315" s="393"/>
      <c r="F315" s="138">
        <v>2000</v>
      </c>
    </row>
    <row r="316" spans="1:6" ht="15" customHeight="1">
      <c r="A316" s="107"/>
      <c r="B316" s="69"/>
      <c r="C316" s="9">
        <v>4430</v>
      </c>
      <c r="D316" s="59" t="s">
        <v>46</v>
      </c>
      <c r="E316" s="393"/>
      <c r="F316" s="138">
        <v>4000</v>
      </c>
    </row>
    <row r="317" spans="1:6" ht="15" customHeight="1">
      <c r="A317" s="107"/>
      <c r="B317" s="69"/>
      <c r="C317" s="9">
        <v>4440</v>
      </c>
      <c r="D317" s="59" t="s">
        <v>47</v>
      </c>
      <c r="E317" s="393"/>
      <c r="F317" s="138">
        <v>88000</v>
      </c>
    </row>
    <row r="318" spans="1:6" ht="15" customHeight="1">
      <c r="A318" s="107"/>
      <c r="B318" s="69"/>
      <c r="C318" s="9">
        <v>4480</v>
      </c>
      <c r="D318" s="59" t="s">
        <v>119</v>
      </c>
      <c r="E318" s="393"/>
      <c r="F318" s="138">
        <v>150</v>
      </c>
    </row>
    <row r="319" spans="1:6" ht="15" customHeight="1">
      <c r="A319" s="107"/>
      <c r="B319" s="69"/>
      <c r="C319" s="9">
        <v>4530</v>
      </c>
      <c r="D319" s="59" t="s">
        <v>469</v>
      </c>
      <c r="E319" s="393"/>
      <c r="F319" s="138">
        <v>100</v>
      </c>
    </row>
    <row r="320" spans="1:6" ht="13.5" customHeight="1">
      <c r="A320" s="107"/>
      <c r="B320" s="69"/>
      <c r="C320" s="9">
        <v>4700</v>
      </c>
      <c r="D320" s="607" t="s">
        <v>454</v>
      </c>
      <c r="E320" s="608"/>
      <c r="F320" s="138">
        <v>2000</v>
      </c>
    </row>
    <row r="321" spans="1:6" ht="23.25" customHeight="1">
      <c r="A321" s="107"/>
      <c r="B321" s="69"/>
      <c r="C321" s="9">
        <v>4740</v>
      </c>
      <c r="D321" s="607" t="s">
        <v>455</v>
      </c>
      <c r="E321" s="608"/>
      <c r="F321" s="138">
        <v>1000</v>
      </c>
    </row>
    <row r="322" spans="1:6" ht="15" customHeight="1">
      <c r="A322" s="107"/>
      <c r="B322" s="69"/>
      <c r="C322" s="9">
        <v>4750</v>
      </c>
      <c r="D322" s="607" t="s">
        <v>456</v>
      </c>
      <c r="E322" s="608"/>
      <c r="F322" s="138">
        <v>3000</v>
      </c>
    </row>
    <row r="323" spans="1:6" ht="15" customHeight="1">
      <c r="A323" s="107"/>
      <c r="B323" s="43">
        <v>80145</v>
      </c>
      <c r="C323" s="9"/>
      <c r="D323" s="58" t="s">
        <v>134</v>
      </c>
      <c r="E323" s="394"/>
      <c r="F323" s="113">
        <f>SUM(F324)</f>
        <v>7000</v>
      </c>
    </row>
    <row r="324" spans="1:6" ht="15" customHeight="1">
      <c r="A324" s="107"/>
      <c r="B324" s="45"/>
      <c r="C324" s="9">
        <v>4170</v>
      </c>
      <c r="D324" s="59" t="s">
        <v>276</v>
      </c>
      <c r="E324" s="393"/>
      <c r="F324" s="138">
        <v>7000</v>
      </c>
    </row>
    <row r="325" spans="1:6" ht="15.75" customHeight="1">
      <c r="A325" s="107"/>
      <c r="B325" s="43">
        <v>80146</v>
      </c>
      <c r="C325" s="9"/>
      <c r="D325" s="58" t="s">
        <v>135</v>
      </c>
      <c r="E325" s="394"/>
      <c r="F325" s="113">
        <f>SUM(F326)</f>
        <v>45000</v>
      </c>
    </row>
    <row r="326" spans="1:6" ht="15" customHeight="1">
      <c r="A326" s="107"/>
      <c r="B326" s="69"/>
      <c r="C326" s="9">
        <v>4300</v>
      </c>
      <c r="D326" s="59" t="s">
        <v>38</v>
      </c>
      <c r="E326" s="393"/>
      <c r="F326" s="138">
        <v>45000</v>
      </c>
    </row>
    <row r="327" spans="1:6" ht="15" customHeight="1">
      <c r="A327" s="107"/>
      <c r="B327" s="118">
        <v>80195</v>
      </c>
      <c r="C327" s="9"/>
      <c r="D327" s="58" t="s">
        <v>87</v>
      </c>
      <c r="E327" s="394"/>
      <c r="F327" s="113">
        <f>SUM(F328:F333)</f>
        <v>132641</v>
      </c>
    </row>
    <row r="328" spans="1:6" ht="25.5" customHeight="1">
      <c r="A328" s="107"/>
      <c r="B328" s="119"/>
      <c r="C328" s="9">
        <v>4010</v>
      </c>
      <c r="D328" s="607" t="s">
        <v>484</v>
      </c>
      <c r="E328" s="608"/>
      <c r="F328" s="138">
        <v>25000</v>
      </c>
    </row>
    <row r="329" spans="1:6" ht="15" customHeight="1">
      <c r="A329" s="107"/>
      <c r="B329" s="119"/>
      <c r="C329" s="9">
        <v>4110</v>
      </c>
      <c r="D329" s="59" t="s">
        <v>116</v>
      </c>
      <c r="E329" s="393"/>
      <c r="F329" s="138">
        <v>5000</v>
      </c>
    </row>
    <row r="330" spans="1:6" ht="15" customHeight="1">
      <c r="A330" s="107"/>
      <c r="B330" s="119"/>
      <c r="C330" s="9">
        <v>4120</v>
      </c>
      <c r="D330" s="59" t="s">
        <v>115</v>
      </c>
      <c r="E330" s="393"/>
      <c r="F330" s="138">
        <v>1000</v>
      </c>
    </row>
    <row r="331" spans="1:6" ht="15" customHeight="1">
      <c r="A331" s="107"/>
      <c r="B331" s="119"/>
      <c r="C331" s="9">
        <v>4170</v>
      </c>
      <c r="D331" s="59" t="s">
        <v>276</v>
      </c>
      <c r="E331" s="393"/>
      <c r="F331" s="138">
        <v>5000</v>
      </c>
    </row>
    <row r="332" spans="1:6" ht="15" customHeight="1">
      <c r="A332" s="108"/>
      <c r="B332" s="121"/>
      <c r="C332" s="9">
        <v>4210</v>
      </c>
      <c r="D332" s="59" t="s">
        <v>43</v>
      </c>
      <c r="E332" s="393"/>
      <c r="F332" s="138">
        <v>5000</v>
      </c>
    </row>
    <row r="333" spans="1:6" ht="15" customHeight="1">
      <c r="A333" s="535"/>
      <c r="B333" s="117"/>
      <c r="C333" s="9">
        <v>4300</v>
      </c>
      <c r="D333" s="59" t="s">
        <v>38</v>
      </c>
      <c r="E333" s="393"/>
      <c r="F333" s="138">
        <v>91641</v>
      </c>
    </row>
    <row r="334" spans="1:6" ht="15" customHeight="1">
      <c r="A334" s="16">
        <v>803</v>
      </c>
      <c r="B334" s="129"/>
      <c r="C334" s="9"/>
      <c r="D334" s="84" t="s">
        <v>346</v>
      </c>
      <c r="E334" s="395"/>
      <c r="F334" s="111">
        <f>SUM(F335)</f>
        <v>525642</v>
      </c>
    </row>
    <row r="335" spans="1:6" ht="15" customHeight="1">
      <c r="A335" s="107"/>
      <c r="B335" s="43" t="s">
        <v>347</v>
      </c>
      <c r="C335" s="9"/>
      <c r="D335" s="58" t="s">
        <v>349</v>
      </c>
      <c r="E335" s="394"/>
      <c r="F335" s="113">
        <f>SUM(F336:F337)</f>
        <v>525642</v>
      </c>
    </row>
    <row r="336" spans="1:6" ht="15" customHeight="1">
      <c r="A336" s="107"/>
      <c r="B336" s="69"/>
      <c r="C336" s="9">
        <v>3218</v>
      </c>
      <c r="D336" s="59" t="s">
        <v>348</v>
      </c>
      <c r="E336" s="393"/>
      <c r="F336" s="138">
        <v>514231</v>
      </c>
    </row>
    <row r="337" spans="1:6" ht="15" customHeight="1">
      <c r="A337" s="107"/>
      <c r="B337" s="69"/>
      <c r="C337" s="9">
        <v>3219</v>
      </c>
      <c r="D337" s="59" t="s">
        <v>348</v>
      </c>
      <c r="E337" s="393"/>
      <c r="F337" s="138">
        <v>11411</v>
      </c>
    </row>
    <row r="338" spans="1:6" ht="15" customHeight="1">
      <c r="A338" s="16">
        <v>851</v>
      </c>
      <c r="B338" s="116"/>
      <c r="C338" s="9"/>
      <c r="D338" s="84" t="s">
        <v>25</v>
      </c>
      <c r="E338" s="395"/>
      <c r="F338" s="94">
        <f>F341+F339</f>
        <v>1653000</v>
      </c>
    </row>
    <row r="339" spans="1:6" ht="15" customHeight="1">
      <c r="A339" s="17"/>
      <c r="B339" s="118" t="s">
        <v>547</v>
      </c>
      <c r="C339" s="9"/>
      <c r="D339" s="58" t="s">
        <v>548</v>
      </c>
      <c r="E339" s="394"/>
      <c r="F339" s="95">
        <f>SUM(F340)</f>
        <v>150000</v>
      </c>
    </row>
    <row r="340" spans="1:6" ht="32.25" customHeight="1">
      <c r="A340" s="17"/>
      <c r="B340" s="534"/>
      <c r="C340" s="9">
        <v>6220</v>
      </c>
      <c r="D340" s="723" t="s">
        <v>549</v>
      </c>
      <c r="E340" s="724"/>
      <c r="F340" s="93">
        <v>150000</v>
      </c>
    </row>
    <row r="341" spans="1:6" ht="26.25" customHeight="1">
      <c r="A341" s="17"/>
      <c r="B341" s="43">
        <v>85156</v>
      </c>
      <c r="C341" s="123"/>
      <c r="D341" s="605" t="s">
        <v>88</v>
      </c>
      <c r="E341" s="606"/>
      <c r="F341" s="95">
        <f>SUM(F342)</f>
        <v>1503000</v>
      </c>
    </row>
    <row r="342" spans="1:6" ht="16.5" customHeight="1">
      <c r="A342" s="17"/>
      <c r="B342" s="69"/>
      <c r="C342" s="23">
        <v>4130</v>
      </c>
      <c r="D342" s="59" t="s">
        <v>127</v>
      </c>
      <c r="E342" s="393"/>
      <c r="F342" s="138">
        <f>SUM(F343:F345)</f>
        <v>1503000</v>
      </c>
    </row>
    <row r="343" spans="1:6" ht="12.75" customHeight="1">
      <c r="A343" s="17"/>
      <c r="B343" s="69"/>
      <c r="C343" s="25"/>
      <c r="D343" s="59" t="s">
        <v>485</v>
      </c>
      <c r="E343" s="393"/>
      <c r="F343" s="138">
        <v>1467000</v>
      </c>
    </row>
    <row r="344" spans="1:6" ht="13.5" customHeight="1">
      <c r="A344" s="17"/>
      <c r="B344" s="69"/>
      <c r="C344" s="25"/>
      <c r="D344" s="59" t="s">
        <v>248</v>
      </c>
      <c r="E344" s="393"/>
      <c r="F344" s="138">
        <v>32000</v>
      </c>
    </row>
    <row r="345" spans="1:6" ht="15" customHeight="1">
      <c r="A345" s="19"/>
      <c r="B345" s="45"/>
      <c r="C345" s="21"/>
      <c r="D345" s="59" t="s">
        <v>249</v>
      </c>
      <c r="E345" s="393"/>
      <c r="F345" s="138">
        <v>4000</v>
      </c>
    </row>
    <row r="346" spans="1:6" ht="15" customHeight="1">
      <c r="A346" s="16">
        <v>852</v>
      </c>
      <c r="B346" s="116"/>
      <c r="C346" s="9"/>
      <c r="D346" s="84" t="s">
        <v>192</v>
      </c>
      <c r="E346" s="395"/>
      <c r="F346" s="94">
        <f>SUM(F347+F372+F401+F408)</f>
        <v>10540326</v>
      </c>
    </row>
    <row r="347" spans="1:6" ht="17.25" customHeight="1">
      <c r="A347" s="17"/>
      <c r="B347" s="69" t="s">
        <v>193</v>
      </c>
      <c r="C347" s="21"/>
      <c r="D347" s="389" t="s">
        <v>89</v>
      </c>
      <c r="E347" s="398"/>
      <c r="F347" s="132">
        <f>SUM(F348:F371)</f>
        <v>1940579</v>
      </c>
    </row>
    <row r="348" spans="1:6" ht="23.25" customHeight="1">
      <c r="A348" s="17"/>
      <c r="B348" s="69"/>
      <c r="C348" s="21">
        <v>2320</v>
      </c>
      <c r="D348" s="607" t="s">
        <v>297</v>
      </c>
      <c r="E348" s="608"/>
      <c r="F348" s="138">
        <v>305000</v>
      </c>
    </row>
    <row r="349" spans="1:6" ht="14.25" customHeight="1">
      <c r="A349" s="17"/>
      <c r="B349" s="69"/>
      <c r="C349" s="25">
        <v>3020</v>
      </c>
      <c r="D349" s="607" t="s">
        <v>551</v>
      </c>
      <c r="E349" s="608"/>
      <c r="F349" s="138">
        <v>31590</v>
      </c>
    </row>
    <row r="350" spans="1:6" ht="15" customHeight="1">
      <c r="A350" s="17"/>
      <c r="B350" s="69"/>
      <c r="C350" s="23">
        <v>3110</v>
      </c>
      <c r="D350" s="59" t="s">
        <v>205</v>
      </c>
      <c r="E350" s="393"/>
      <c r="F350" s="138">
        <v>85724</v>
      </c>
    </row>
    <row r="351" spans="1:6" ht="24.75" customHeight="1">
      <c r="A351" s="17"/>
      <c r="B351" s="69"/>
      <c r="C351" s="25"/>
      <c r="D351" s="725" t="s">
        <v>552</v>
      </c>
      <c r="E351" s="726"/>
      <c r="F351" s="139"/>
    </row>
    <row r="352" spans="1:6" ht="14.25" customHeight="1">
      <c r="A352" s="17"/>
      <c r="B352" s="69"/>
      <c r="C352" s="21"/>
      <c r="D352" s="85" t="s">
        <v>470</v>
      </c>
      <c r="E352" s="397"/>
      <c r="F352" s="388"/>
    </row>
    <row r="353" spans="1:6" ht="15" customHeight="1">
      <c r="A353" s="17"/>
      <c r="B353" s="69"/>
      <c r="C353" s="9">
        <v>4010</v>
      </c>
      <c r="D353" s="59" t="s">
        <v>39</v>
      </c>
      <c r="E353" s="393"/>
      <c r="F353" s="138">
        <v>873920</v>
      </c>
    </row>
    <row r="354" spans="1:6" ht="15" customHeight="1">
      <c r="A354" s="17"/>
      <c r="B354" s="69"/>
      <c r="C354" s="9">
        <v>4040</v>
      </c>
      <c r="D354" s="59" t="s">
        <v>51</v>
      </c>
      <c r="E354" s="393"/>
      <c r="F354" s="138">
        <v>60010</v>
      </c>
    </row>
    <row r="355" spans="1:6" ht="15" customHeight="1">
      <c r="A355" s="17"/>
      <c r="B355" s="69"/>
      <c r="C355" s="9">
        <v>4110</v>
      </c>
      <c r="D355" s="59" t="s">
        <v>41</v>
      </c>
      <c r="E355" s="393"/>
      <c r="F355" s="138">
        <v>168010</v>
      </c>
    </row>
    <row r="356" spans="1:6" ht="15" customHeight="1">
      <c r="A356" s="17"/>
      <c r="B356" s="69"/>
      <c r="C356" s="9">
        <v>4120</v>
      </c>
      <c r="D356" s="59" t="s">
        <v>42</v>
      </c>
      <c r="E356" s="393"/>
      <c r="F356" s="138">
        <v>23602</v>
      </c>
    </row>
    <row r="357" spans="1:6" ht="15" customHeight="1">
      <c r="A357" s="17"/>
      <c r="B357" s="69"/>
      <c r="C357" s="9">
        <v>4210</v>
      </c>
      <c r="D357" s="59" t="s">
        <v>43</v>
      </c>
      <c r="E357" s="393"/>
      <c r="F357" s="138">
        <v>126680</v>
      </c>
    </row>
    <row r="358" spans="1:6" ht="15" customHeight="1">
      <c r="A358" s="17"/>
      <c r="B358" s="69"/>
      <c r="C358" s="9">
        <v>4220</v>
      </c>
      <c r="D358" s="59" t="s">
        <v>90</v>
      </c>
      <c r="E358" s="393"/>
      <c r="F358" s="138">
        <v>118400</v>
      </c>
    </row>
    <row r="359" spans="1:6" ht="15" customHeight="1">
      <c r="A359" s="17"/>
      <c r="B359" s="69"/>
      <c r="C359" s="9">
        <v>4230</v>
      </c>
      <c r="D359" s="59" t="s">
        <v>66</v>
      </c>
      <c r="E359" s="393"/>
      <c r="F359" s="138">
        <v>7200</v>
      </c>
    </row>
    <row r="360" spans="1:6" ht="15" customHeight="1">
      <c r="A360" s="17"/>
      <c r="B360" s="69"/>
      <c r="C360" s="9">
        <v>4260</v>
      </c>
      <c r="D360" s="59" t="s">
        <v>44</v>
      </c>
      <c r="E360" s="393"/>
      <c r="F360" s="138">
        <v>42000</v>
      </c>
    </row>
    <row r="361" spans="1:6" ht="15" customHeight="1">
      <c r="A361" s="17"/>
      <c r="B361" s="69"/>
      <c r="C361" s="9">
        <v>4270</v>
      </c>
      <c r="D361" s="59" t="s">
        <v>52</v>
      </c>
      <c r="E361" s="393"/>
      <c r="F361" s="138">
        <v>4000</v>
      </c>
    </row>
    <row r="362" spans="1:6" ht="15" customHeight="1">
      <c r="A362" s="17"/>
      <c r="B362" s="69"/>
      <c r="C362" s="9">
        <v>4280</v>
      </c>
      <c r="D362" s="59" t="s">
        <v>75</v>
      </c>
      <c r="E362" s="393"/>
      <c r="F362" s="138">
        <v>2800</v>
      </c>
    </row>
    <row r="363" spans="1:6" ht="15" customHeight="1">
      <c r="A363" s="17"/>
      <c r="B363" s="69"/>
      <c r="C363" s="9">
        <v>4300</v>
      </c>
      <c r="D363" s="59" t="s">
        <v>38</v>
      </c>
      <c r="E363" s="393"/>
      <c r="F363" s="138">
        <v>18100</v>
      </c>
    </row>
    <row r="364" spans="1:6" ht="27" customHeight="1">
      <c r="A364" s="17"/>
      <c r="B364" s="69"/>
      <c r="C364" s="9">
        <v>4340</v>
      </c>
      <c r="D364" s="607" t="s">
        <v>471</v>
      </c>
      <c r="E364" s="608"/>
      <c r="F364" s="138">
        <v>19000</v>
      </c>
    </row>
    <row r="365" spans="1:6" ht="15" customHeight="1">
      <c r="A365" s="17"/>
      <c r="B365" s="69"/>
      <c r="C365" s="9">
        <v>4350</v>
      </c>
      <c r="D365" s="59" t="s">
        <v>472</v>
      </c>
      <c r="E365" s="393"/>
      <c r="F365" s="138">
        <v>1200</v>
      </c>
    </row>
    <row r="366" spans="1:6" ht="16.5" customHeight="1">
      <c r="A366" s="17"/>
      <c r="B366" s="69"/>
      <c r="C366" s="9">
        <v>4360</v>
      </c>
      <c r="D366" s="607" t="s">
        <v>451</v>
      </c>
      <c r="E366" s="608"/>
      <c r="F366" s="138">
        <v>7200</v>
      </c>
    </row>
    <row r="367" spans="1:6" ht="16.5" customHeight="1">
      <c r="A367" s="17"/>
      <c r="B367" s="69"/>
      <c r="C367" s="9">
        <v>4370</v>
      </c>
      <c r="D367" s="607" t="s">
        <v>452</v>
      </c>
      <c r="E367" s="608"/>
      <c r="F367" s="138">
        <v>6000</v>
      </c>
    </row>
    <row r="368" spans="1:6" ht="15" customHeight="1">
      <c r="A368" s="17"/>
      <c r="B368" s="69"/>
      <c r="C368" s="9">
        <v>4430</v>
      </c>
      <c r="D368" s="59" t="s">
        <v>46</v>
      </c>
      <c r="E368" s="393"/>
      <c r="F368" s="138">
        <v>4800</v>
      </c>
    </row>
    <row r="369" spans="1:6" ht="15" customHeight="1">
      <c r="A369" s="17"/>
      <c r="B369" s="69"/>
      <c r="C369" s="9">
        <v>4440</v>
      </c>
      <c r="D369" s="59" t="s">
        <v>47</v>
      </c>
      <c r="E369" s="393"/>
      <c r="F369" s="138">
        <v>33827</v>
      </c>
    </row>
    <row r="370" spans="1:6" ht="15" customHeight="1">
      <c r="A370" s="17"/>
      <c r="B370" s="69"/>
      <c r="C370" s="9">
        <v>4520</v>
      </c>
      <c r="D370" s="59" t="s">
        <v>250</v>
      </c>
      <c r="E370" s="393"/>
      <c r="F370" s="138">
        <v>516</v>
      </c>
    </row>
    <row r="371" spans="1:6" ht="23.25" customHeight="1">
      <c r="A371" s="17"/>
      <c r="B371" s="45"/>
      <c r="C371" s="9">
        <v>4740</v>
      </c>
      <c r="D371" s="607" t="s">
        <v>455</v>
      </c>
      <c r="E371" s="608"/>
      <c r="F371" s="138">
        <v>1000</v>
      </c>
    </row>
    <row r="372" spans="1:6" ht="15" customHeight="1">
      <c r="A372" s="17"/>
      <c r="B372" s="43" t="s">
        <v>194</v>
      </c>
      <c r="C372" s="9"/>
      <c r="D372" s="58" t="s">
        <v>91</v>
      </c>
      <c r="E372" s="394"/>
      <c r="F372" s="132">
        <f>SUM(F373:F400)</f>
        <v>7094080</v>
      </c>
    </row>
    <row r="373" spans="1:6" ht="25.5" customHeight="1">
      <c r="A373" s="17"/>
      <c r="B373" s="69"/>
      <c r="C373" s="23">
        <v>2580</v>
      </c>
      <c r="D373" s="725" t="s">
        <v>204</v>
      </c>
      <c r="E373" s="726"/>
      <c r="F373" s="138">
        <v>2962080</v>
      </c>
    </row>
    <row r="374" spans="1:6" ht="12.75" customHeight="1">
      <c r="A374" s="17"/>
      <c r="B374" s="69"/>
      <c r="C374" s="25"/>
      <c r="D374" s="59" t="s">
        <v>473</v>
      </c>
      <c r="E374" s="393"/>
      <c r="F374" s="138"/>
    </row>
    <row r="375" spans="1:6" ht="12" customHeight="1">
      <c r="A375" s="17"/>
      <c r="B375" s="69"/>
      <c r="C375" s="21"/>
      <c r="D375" s="59" t="s">
        <v>474</v>
      </c>
      <c r="E375" s="393"/>
      <c r="F375" s="138"/>
    </row>
    <row r="376" spans="1:6" ht="12" customHeight="1">
      <c r="A376" s="19"/>
      <c r="B376" s="45"/>
      <c r="C376" s="21">
        <v>3020</v>
      </c>
      <c r="D376" s="607" t="s">
        <v>551</v>
      </c>
      <c r="E376" s="608"/>
      <c r="F376" s="138">
        <v>500</v>
      </c>
    </row>
    <row r="377" spans="1:6" ht="12.75" customHeight="1">
      <c r="A377" s="16"/>
      <c r="B377" s="43"/>
      <c r="C377" s="9">
        <v>4010</v>
      </c>
      <c r="D377" s="59" t="s">
        <v>39</v>
      </c>
      <c r="E377" s="393"/>
      <c r="F377" s="138">
        <v>2320000</v>
      </c>
    </row>
    <row r="378" spans="1:6" ht="15" customHeight="1">
      <c r="A378" s="17"/>
      <c r="B378" s="69"/>
      <c r="C378" s="9">
        <v>4040</v>
      </c>
      <c r="D378" s="59" t="s">
        <v>51</v>
      </c>
      <c r="E378" s="393"/>
      <c r="F378" s="138">
        <v>183000</v>
      </c>
    </row>
    <row r="379" spans="1:6" ht="15" customHeight="1">
      <c r="A379" s="17"/>
      <c r="B379" s="69"/>
      <c r="C379" s="9">
        <v>4110</v>
      </c>
      <c r="D379" s="59" t="s">
        <v>41</v>
      </c>
      <c r="E379" s="393"/>
      <c r="F379" s="138">
        <v>424500</v>
      </c>
    </row>
    <row r="380" spans="1:6" ht="15" customHeight="1">
      <c r="A380" s="17"/>
      <c r="B380" s="69"/>
      <c r="C380" s="9">
        <v>4120</v>
      </c>
      <c r="D380" s="59" t="s">
        <v>42</v>
      </c>
      <c r="E380" s="393"/>
      <c r="F380" s="138">
        <v>59600</v>
      </c>
    </row>
    <row r="381" spans="1:6" ht="15" customHeight="1">
      <c r="A381" s="17"/>
      <c r="B381" s="69"/>
      <c r="C381" s="9">
        <v>4170</v>
      </c>
      <c r="D381" s="59" t="s">
        <v>276</v>
      </c>
      <c r="E381" s="393"/>
      <c r="F381" s="138">
        <v>3000</v>
      </c>
    </row>
    <row r="382" spans="1:6" ht="15" customHeight="1">
      <c r="A382" s="17"/>
      <c r="B382" s="69"/>
      <c r="C382" s="9">
        <v>4210</v>
      </c>
      <c r="D382" s="59" t="s">
        <v>43</v>
      </c>
      <c r="E382" s="393"/>
      <c r="F382" s="138">
        <v>170000</v>
      </c>
    </row>
    <row r="383" spans="1:6" ht="15" customHeight="1">
      <c r="A383" s="17"/>
      <c r="B383" s="69"/>
      <c r="C383" s="9">
        <v>4220</v>
      </c>
      <c r="D383" s="59" t="s">
        <v>65</v>
      </c>
      <c r="E383" s="393"/>
      <c r="F383" s="138">
        <v>330000</v>
      </c>
    </row>
    <row r="384" spans="1:6" ht="14.25" customHeight="1">
      <c r="A384" s="17"/>
      <c r="B384" s="69"/>
      <c r="C384" s="9">
        <v>4230</v>
      </c>
      <c r="D384" s="59" t="s">
        <v>172</v>
      </c>
      <c r="E384" s="393"/>
      <c r="F384" s="138">
        <v>60000</v>
      </c>
    </row>
    <row r="385" spans="1:6" ht="15" customHeight="1">
      <c r="A385" s="17"/>
      <c r="B385" s="69"/>
      <c r="C385" s="9">
        <v>4260</v>
      </c>
      <c r="D385" s="59" t="s">
        <v>44</v>
      </c>
      <c r="E385" s="393"/>
      <c r="F385" s="138">
        <v>300000</v>
      </c>
    </row>
    <row r="386" spans="1:6" ht="15" customHeight="1">
      <c r="A386" s="17"/>
      <c r="B386" s="69"/>
      <c r="C386" s="9">
        <v>4270</v>
      </c>
      <c r="D386" s="59" t="s">
        <v>52</v>
      </c>
      <c r="E386" s="393"/>
      <c r="F386" s="138">
        <v>50000</v>
      </c>
    </row>
    <row r="387" spans="1:6" ht="15" customHeight="1">
      <c r="A387" s="17"/>
      <c r="B387" s="69"/>
      <c r="C387" s="9">
        <v>4280</v>
      </c>
      <c r="D387" s="59" t="s">
        <v>75</v>
      </c>
      <c r="E387" s="393"/>
      <c r="F387" s="138">
        <v>12000</v>
      </c>
    </row>
    <row r="388" spans="1:6" ht="15" customHeight="1">
      <c r="A388" s="17"/>
      <c r="B388" s="69"/>
      <c r="C388" s="9">
        <v>4300</v>
      </c>
      <c r="D388" s="59" t="s">
        <v>38</v>
      </c>
      <c r="E388" s="393"/>
      <c r="F388" s="138">
        <v>72000</v>
      </c>
    </row>
    <row r="389" spans="1:6" ht="15" customHeight="1">
      <c r="A389" s="17"/>
      <c r="B389" s="69"/>
      <c r="C389" s="9">
        <v>4350</v>
      </c>
      <c r="D389" s="59" t="s">
        <v>277</v>
      </c>
      <c r="E389" s="393"/>
      <c r="F389" s="138">
        <v>3200</v>
      </c>
    </row>
    <row r="390" spans="1:6" ht="15" customHeight="1">
      <c r="A390" s="17"/>
      <c r="B390" s="69"/>
      <c r="C390" s="9">
        <v>4360</v>
      </c>
      <c r="D390" s="607" t="s">
        <v>451</v>
      </c>
      <c r="E390" s="608"/>
      <c r="F390" s="138">
        <v>8326</v>
      </c>
    </row>
    <row r="391" spans="1:6" ht="15" customHeight="1">
      <c r="A391" s="17"/>
      <c r="B391" s="69"/>
      <c r="C391" s="9">
        <v>4370</v>
      </c>
      <c r="D391" s="607" t="s">
        <v>452</v>
      </c>
      <c r="E391" s="608"/>
      <c r="F391" s="138">
        <v>8300</v>
      </c>
    </row>
    <row r="392" spans="1:6" ht="15" customHeight="1">
      <c r="A392" s="17"/>
      <c r="B392" s="69"/>
      <c r="C392" s="9">
        <v>4410</v>
      </c>
      <c r="D392" s="59" t="s">
        <v>45</v>
      </c>
      <c r="E392" s="393"/>
      <c r="F392" s="138">
        <v>5000</v>
      </c>
    </row>
    <row r="393" spans="1:6" ht="15" customHeight="1">
      <c r="A393" s="17"/>
      <c r="B393" s="69"/>
      <c r="C393" s="9">
        <v>4430</v>
      </c>
      <c r="D393" s="59" t="s">
        <v>46</v>
      </c>
      <c r="E393" s="393"/>
      <c r="F393" s="138">
        <v>9000</v>
      </c>
    </row>
    <row r="394" spans="1:6" ht="15" customHeight="1">
      <c r="A394" s="17"/>
      <c r="B394" s="69"/>
      <c r="C394" s="9">
        <v>4440</v>
      </c>
      <c r="D394" s="59" t="s">
        <v>47</v>
      </c>
      <c r="E394" s="393"/>
      <c r="F394" s="138">
        <v>88200</v>
      </c>
    </row>
    <row r="395" spans="1:6" ht="15" customHeight="1">
      <c r="A395" s="17"/>
      <c r="B395" s="69"/>
      <c r="C395" s="9">
        <v>4480</v>
      </c>
      <c r="D395" s="59" t="s">
        <v>48</v>
      </c>
      <c r="E395" s="393"/>
      <c r="F395" s="138">
        <v>7000</v>
      </c>
    </row>
    <row r="396" spans="1:6" ht="15" customHeight="1">
      <c r="A396" s="17"/>
      <c r="B396" s="69"/>
      <c r="C396" s="9">
        <v>4520</v>
      </c>
      <c r="D396" s="59" t="s">
        <v>251</v>
      </c>
      <c r="E396" s="393"/>
      <c r="F396" s="138">
        <v>374</v>
      </c>
    </row>
    <row r="397" spans="1:6" ht="15" customHeight="1">
      <c r="A397" s="17"/>
      <c r="B397" s="69"/>
      <c r="C397" s="9">
        <v>4700</v>
      </c>
      <c r="D397" s="607" t="s">
        <v>475</v>
      </c>
      <c r="E397" s="608"/>
      <c r="F397" s="138">
        <v>3000</v>
      </c>
    </row>
    <row r="398" spans="1:6" ht="24" customHeight="1">
      <c r="A398" s="17"/>
      <c r="B398" s="69"/>
      <c r="C398" s="9">
        <v>4740</v>
      </c>
      <c r="D398" s="607" t="s">
        <v>455</v>
      </c>
      <c r="E398" s="608"/>
      <c r="F398" s="138">
        <v>3000</v>
      </c>
    </row>
    <row r="399" spans="1:6" ht="15" customHeight="1">
      <c r="A399" s="17"/>
      <c r="B399" s="69"/>
      <c r="C399" s="9">
        <v>4750</v>
      </c>
      <c r="D399" s="607" t="s">
        <v>476</v>
      </c>
      <c r="E399" s="608"/>
      <c r="F399" s="138">
        <v>2000</v>
      </c>
    </row>
    <row r="400" spans="1:6" ht="15" customHeight="1">
      <c r="A400" s="17"/>
      <c r="B400" s="69"/>
      <c r="C400" s="9">
        <v>6060</v>
      </c>
      <c r="D400" s="59" t="s">
        <v>131</v>
      </c>
      <c r="E400" s="393"/>
      <c r="F400" s="138">
        <v>10000</v>
      </c>
    </row>
    <row r="401" spans="1:6" ht="17.25" customHeight="1">
      <c r="A401" s="17"/>
      <c r="B401" s="43" t="s">
        <v>195</v>
      </c>
      <c r="C401" s="9"/>
      <c r="D401" s="58" t="s">
        <v>92</v>
      </c>
      <c r="E401" s="394"/>
      <c r="F401" s="95">
        <f>SUM(F402:F407)</f>
        <v>918451</v>
      </c>
    </row>
    <row r="402" spans="1:6" ht="24.75" customHeight="1">
      <c r="A402" s="17"/>
      <c r="B402" s="69"/>
      <c r="C402" s="9">
        <v>2320</v>
      </c>
      <c r="D402" s="607" t="s">
        <v>297</v>
      </c>
      <c r="E402" s="608"/>
      <c r="F402" s="138">
        <v>60000</v>
      </c>
    </row>
    <row r="403" spans="1:6" ht="15" customHeight="1">
      <c r="A403" s="17"/>
      <c r="B403" s="69"/>
      <c r="C403" s="9">
        <v>3110</v>
      </c>
      <c r="D403" s="59" t="s">
        <v>68</v>
      </c>
      <c r="E403" s="393"/>
      <c r="F403" s="138">
        <v>800000</v>
      </c>
    </row>
    <row r="404" spans="1:6" ht="15" customHeight="1">
      <c r="A404" s="17"/>
      <c r="B404" s="69"/>
      <c r="C404" s="9">
        <v>4110</v>
      </c>
      <c r="D404" s="59" t="s">
        <v>114</v>
      </c>
      <c r="E404" s="393"/>
      <c r="F404" s="138">
        <v>6910</v>
      </c>
    </row>
    <row r="405" spans="1:6" ht="15" customHeight="1">
      <c r="A405" s="17"/>
      <c r="B405" s="69"/>
      <c r="C405" s="9">
        <v>4120</v>
      </c>
      <c r="D405" s="59" t="s">
        <v>115</v>
      </c>
      <c r="E405" s="393"/>
      <c r="F405" s="138">
        <v>1041</v>
      </c>
    </row>
    <row r="406" spans="1:6" ht="15" customHeight="1">
      <c r="A406" s="17"/>
      <c r="B406" s="69"/>
      <c r="C406" s="9">
        <v>4170</v>
      </c>
      <c r="D406" s="59" t="s">
        <v>276</v>
      </c>
      <c r="E406" s="393"/>
      <c r="F406" s="138">
        <v>42500</v>
      </c>
    </row>
    <row r="407" spans="1:6" ht="15" customHeight="1">
      <c r="A407" s="17"/>
      <c r="B407" s="45"/>
      <c r="C407" s="9">
        <v>4300</v>
      </c>
      <c r="D407" s="59" t="s">
        <v>38</v>
      </c>
      <c r="E407" s="393"/>
      <c r="F407" s="138">
        <v>8000</v>
      </c>
    </row>
    <row r="408" spans="1:6" ht="15" customHeight="1">
      <c r="A408" s="17"/>
      <c r="B408" s="43" t="s">
        <v>196</v>
      </c>
      <c r="C408" s="9"/>
      <c r="D408" s="58" t="s">
        <v>27</v>
      </c>
      <c r="E408" s="394"/>
      <c r="F408" s="95">
        <f>SUM(F409:F427)</f>
        <v>587216</v>
      </c>
    </row>
    <row r="409" spans="1:6" ht="15" customHeight="1">
      <c r="A409" s="17"/>
      <c r="B409" s="69"/>
      <c r="C409" s="9">
        <v>4010</v>
      </c>
      <c r="D409" s="59" t="s">
        <v>39</v>
      </c>
      <c r="E409" s="393"/>
      <c r="F409" s="138">
        <v>395105</v>
      </c>
    </row>
    <row r="410" spans="1:6" ht="15" customHeight="1">
      <c r="A410" s="17"/>
      <c r="B410" s="69"/>
      <c r="C410" s="9">
        <v>4040</v>
      </c>
      <c r="D410" s="59" t="s">
        <v>51</v>
      </c>
      <c r="E410" s="393"/>
      <c r="F410" s="138">
        <v>27500</v>
      </c>
    </row>
    <row r="411" spans="1:6" ht="15" customHeight="1">
      <c r="A411" s="17"/>
      <c r="B411" s="69"/>
      <c r="C411" s="9">
        <v>4110</v>
      </c>
      <c r="D411" s="59" t="s">
        <v>41</v>
      </c>
      <c r="E411" s="393"/>
      <c r="F411" s="138">
        <v>73149</v>
      </c>
    </row>
    <row r="412" spans="1:6" ht="15" customHeight="1">
      <c r="A412" s="17"/>
      <c r="B412" s="69"/>
      <c r="C412" s="9">
        <v>4120</v>
      </c>
      <c r="D412" s="59" t="s">
        <v>42</v>
      </c>
      <c r="E412" s="393"/>
      <c r="F412" s="138">
        <v>10260</v>
      </c>
    </row>
    <row r="413" spans="1:6" ht="15" customHeight="1">
      <c r="A413" s="17"/>
      <c r="B413" s="69"/>
      <c r="C413" s="9">
        <v>4170</v>
      </c>
      <c r="D413" s="59" t="s">
        <v>276</v>
      </c>
      <c r="E413" s="393"/>
      <c r="F413" s="138">
        <v>6000</v>
      </c>
    </row>
    <row r="414" spans="1:6" ht="15" customHeight="1">
      <c r="A414" s="17"/>
      <c r="B414" s="69"/>
      <c r="C414" s="9">
        <v>4210</v>
      </c>
      <c r="D414" s="59" t="s">
        <v>43</v>
      </c>
      <c r="E414" s="393"/>
      <c r="F414" s="138">
        <v>9950</v>
      </c>
    </row>
    <row r="415" spans="1:6" ht="15" customHeight="1">
      <c r="A415" s="17"/>
      <c r="B415" s="69"/>
      <c r="C415" s="9">
        <v>4260</v>
      </c>
      <c r="D415" s="59" t="s">
        <v>44</v>
      </c>
      <c r="E415" s="393"/>
      <c r="F415" s="138">
        <v>15500</v>
      </c>
    </row>
    <row r="416" spans="1:6" ht="15" customHeight="1">
      <c r="A416" s="17"/>
      <c r="B416" s="69"/>
      <c r="C416" s="9">
        <v>4270</v>
      </c>
      <c r="D416" s="59" t="s">
        <v>52</v>
      </c>
      <c r="E416" s="393"/>
      <c r="F416" s="138">
        <v>1000</v>
      </c>
    </row>
    <row r="417" spans="1:6" ht="15" customHeight="1">
      <c r="A417" s="17"/>
      <c r="B417" s="69"/>
      <c r="C417" s="9">
        <v>4280</v>
      </c>
      <c r="D417" s="59" t="s">
        <v>75</v>
      </c>
      <c r="E417" s="393"/>
      <c r="F417" s="138">
        <v>300</v>
      </c>
    </row>
    <row r="418" spans="1:6" ht="15" customHeight="1">
      <c r="A418" s="17"/>
      <c r="B418" s="69"/>
      <c r="C418" s="9">
        <v>4300</v>
      </c>
      <c r="D418" s="59" t="s">
        <v>38</v>
      </c>
      <c r="E418" s="393"/>
      <c r="F418" s="138">
        <v>14800</v>
      </c>
    </row>
    <row r="419" spans="1:6" ht="15" customHeight="1">
      <c r="A419" s="17"/>
      <c r="B419" s="69"/>
      <c r="C419" s="9">
        <v>4350</v>
      </c>
      <c r="D419" s="59" t="s">
        <v>477</v>
      </c>
      <c r="E419" s="393"/>
      <c r="F419" s="138">
        <v>200</v>
      </c>
    </row>
    <row r="420" spans="1:6" ht="17.25" customHeight="1">
      <c r="A420" s="17"/>
      <c r="B420" s="69"/>
      <c r="C420" s="9">
        <v>4360</v>
      </c>
      <c r="D420" s="607" t="s">
        <v>451</v>
      </c>
      <c r="E420" s="608"/>
      <c r="F420" s="138">
        <v>4000</v>
      </c>
    </row>
    <row r="421" spans="1:6" ht="16.5" customHeight="1">
      <c r="A421" s="17"/>
      <c r="B421" s="69"/>
      <c r="C421" s="9">
        <v>4370</v>
      </c>
      <c r="D421" s="607" t="s">
        <v>452</v>
      </c>
      <c r="E421" s="608"/>
      <c r="F421" s="138">
        <v>4800</v>
      </c>
    </row>
    <row r="422" spans="1:6" ht="15" customHeight="1">
      <c r="A422" s="17"/>
      <c r="B422" s="69"/>
      <c r="C422" s="9">
        <v>4410</v>
      </c>
      <c r="D422" s="59" t="s">
        <v>45</v>
      </c>
      <c r="E422" s="393"/>
      <c r="F422" s="138">
        <v>800</v>
      </c>
    </row>
    <row r="423" spans="1:6" ht="15" customHeight="1">
      <c r="A423" s="19"/>
      <c r="B423" s="45"/>
      <c r="C423" s="9">
        <v>4430</v>
      </c>
      <c r="D423" s="59" t="s">
        <v>46</v>
      </c>
      <c r="E423" s="393"/>
      <c r="F423" s="138">
        <v>5100</v>
      </c>
    </row>
    <row r="424" spans="1:6" ht="15" customHeight="1">
      <c r="A424" s="16"/>
      <c r="B424" s="43"/>
      <c r="C424" s="9">
        <v>4440</v>
      </c>
      <c r="D424" s="59" t="s">
        <v>47</v>
      </c>
      <c r="E424" s="393"/>
      <c r="F424" s="138">
        <v>11752</v>
      </c>
    </row>
    <row r="425" spans="1:6" ht="12.75" customHeight="1">
      <c r="A425" s="17"/>
      <c r="B425" s="69"/>
      <c r="C425" s="9">
        <v>4700</v>
      </c>
      <c r="D425" s="607" t="s">
        <v>475</v>
      </c>
      <c r="E425" s="608"/>
      <c r="F425" s="138">
        <v>3000</v>
      </c>
    </row>
    <row r="426" spans="1:6" ht="25.5" customHeight="1">
      <c r="A426" s="17"/>
      <c r="B426" s="69"/>
      <c r="C426" s="9">
        <v>4740</v>
      </c>
      <c r="D426" s="607" t="s">
        <v>455</v>
      </c>
      <c r="E426" s="608"/>
      <c r="F426" s="138">
        <v>3000</v>
      </c>
    </row>
    <row r="427" spans="1:6" ht="15" customHeight="1">
      <c r="A427" s="17"/>
      <c r="B427" s="69"/>
      <c r="C427" s="9">
        <v>4750</v>
      </c>
      <c r="D427" s="607" t="s">
        <v>478</v>
      </c>
      <c r="E427" s="608"/>
      <c r="F427" s="138">
        <v>1000</v>
      </c>
    </row>
    <row r="428" spans="1:6" ht="16.5" customHeight="1">
      <c r="A428" s="16">
        <v>853</v>
      </c>
      <c r="B428" s="43"/>
      <c r="C428" s="9"/>
      <c r="D428" s="611" t="s">
        <v>198</v>
      </c>
      <c r="E428" s="612"/>
      <c r="F428" s="94">
        <f>F429+F439</f>
        <v>1450713</v>
      </c>
    </row>
    <row r="429" spans="1:6" ht="18.75" customHeight="1">
      <c r="A429" s="17"/>
      <c r="B429" s="43">
        <v>85321</v>
      </c>
      <c r="C429" s="9"/>
      <c r="D429" s="605" t="s">
        <v>28</v>
      </c>
      <c r="E429" s="606"/>
      <c r="F429" s="95">
        <f>SUM(F430:F438)</f>
        <v>89892</v>
      </c>
    </row>
    <row r="430" spans="1:6" ht="15" customHeight="1">
      <c r="A430" s="17"/>
      <c r="B430" s="69"/>
      <c r="C430" s="9">
        <v>4010</v>
      </c>
      <c r="D430" s="59" t="s">
        <v>39</v>
      </c>
      <c r="E430" s="393"/>
      <c r="F430" s="138">
        <v>37872</v>
      </c>
    </row>
    <row r="431" spans="1:6" ht="15" customHeight="1">
      <c r="A431" s="17"/>
      <c r="B431" s="69"/>
      <c r="C431" s="9">
        <v>4040</v>
      </c>
      <c r="D431" s="59" t="s">
        <v>51</v>
      </c>
      <c r="E431" s="393"/>
      <c r="F431" s="138">
        <v>1870</v>
      </c>
    </row>
    <row r="432" spans="1:6" ht="15" customHeight="1">
      <c r="A432" s="17"/>
      <c r="B432" s="69"/>
      <c r="C432" s="9">
        <v>4110</v>
      </c>
      <c r="D432" s="59" t="s">
        <v>41</v>
      </c>
      <c r="E432" s="393"/>
      <c r="F432" s="138">
        <v>6796</v>
      </c>
    </row>
    <row r="433" spans="1:6" ht="15" customHeight="1">
      <c r="A433" s="17"/>
      <c r="B433" s="69"/>
      <c r="C433" s="9">
        <v>4120</v>
      </c>
      <c r="D433" s="59" t="s">
        <v>42</v>
      </c>
      <c r="E433" s="393"/>
      <c r="F433" s="138">
        <v>974</v>
      </c>
    </row>
    <row r="434" spans="1:6" ht="15" customHeight="1">
      <c r="A434" s="17"/>
      <c r="B434" s="69"/>
      <c r="C434" s="9">
        <v>4170</v>
      </c>
      <c r="D434" s="59" t="s">
        <v>276</v>
      </c>
      <c r="E434" s="393"/>
      <c r="F434" s="138">
        <v>9600</v>
      </c>
    </row>
    <row r="435" spans="1:6" ht="15" customHeight="1">
      <c r="A435" s="17"/>
      <c r="B435" s="69"/>
      <c r="C435" s="9">
        <v>4210</v>
      </c>
      <c r="D435" s="59" t="s">
        <v>43</v>
      </c>
      <c r="E435" s="393"/>
      <c r="F435" s="138">
        <v>2800</v>
      </c>
    </row>
    <row r="436" spans="1:6" ht="15" customHeight="1">
      <c r="A436" s="17"/>
      <c r="B436" s="69"/>
      <c r="C436" s="9">
        <v>4300</v>
      </c>
      <c r="D436" s="59" t="s">
        <v>38</v>
      </c>
      <c r="E436" s="393"/>
      <c r="F436" s="138">
        <v>28680</v>
      </c>
    </row>
    <row r="437" spans="1:6" ht="15" customHeight="1">
      <c r="A437" s="17"/>
      <c r="B437" s="69"/>
      <c r="C437" s="9">
        <v>4410</v>
      </c>
      <c r="D437" s="59" t="s">
        <v>45</v>
      </c>
      <c r="E437" s="393"/>
      <c r="F437" s="138">
        <v>100</v>
      </c>
    </row>
    <row r="438" spans="1:6" ht="15" customHeight="1">
      <c r="A438" s="17"/>
      <c r="B438" s="45"/>
      <c r="C438" s="9">
        <v>4440</v>
      </c>
      <c r="D438" s="59" t="s">
        <v>85</v>
      </c>
      <c r="E438" s="393"/>
      <c r="F438" s="138">
        <v>1200</v>
      </c>
    </row>
    <row r="439" spans="1:6" ht="15" customHeight="1">
      <c r="A439" s="17"/>
      <c r="B439" s="43">
        <v>85333</v>
      </c>
      <c r="C439" s="9"/>
      <c r="D439" s="58" t="s">
        <v>29</v>
      </c>
      <c r="E439" s="394"/>
      <c r="F439" s="95">
        <f>SUM(F440:F467)</f>
        <v>1360821</v>
      </c>
    </row>
    <row r="440" spans="1:6" ht="18" customHeight="1">
      <c r="A440" s="17"/>
      <c r="B440" s="69"/>
      <c r="C440" s="9">
        <v>3020</v>
      </c>
      <c r="D440" s="607" t="s">
        <v>494</v>
      </c>
      <c r="E440" s="608"/>
      <c r="F440" s="138">
        <v>760</v>
      </c>
    </row>
    <row r="441" spans="1:6" ht="15" customHeight="1">
      <c r="A441" s="17"/>
      <c r="B441" s="69"/>
      <c r="C441" s="9">
        <v>4010</v>
      </c>
      <c r="D441" s="59" t="s">
        <v>39</v>
      </c>
      <c r="E441" s="393"/>
      <c r="F441" s="138">
        <v>901023</v>
      </c>
    </row>
    <row r="442" spans="1:6" ht="15" customHeight="1">
      <c r="A442" s="17"/>
      <c r="B442" s="69"/>
      <c r="C442" s="9">
        <v>4018</v>
      </c>
      <c r="D442" s="59" t="s">
        <v>39</v>
      </c>
      <c r="E442" s="393"/>
      <c r="F442" s="138">
        <v>33773</v>
      </c>
    </row>
    <row r="443" spans="1:6" ht="15" customHeight="1">
      <c r="A443" s="17"/>
      <c r="B443" s="69"/>
      <c r="C443" s="9">
        <v>4019</v>
      </c>
      <c r="D443" s="59" t="s">
        <v>39</v>
      </c>
      <c r="E443" s="393"/>
      <c r="F443" s="138">
        <v>12427</v>
      </c>
    </row>
    <row r="444" spans="1:6" ht="15" customHeight="1">
      <c r="A444" s="17"/>
      <c r="B444" s="69"/>
      <c r="C444" s="9">
        <v>4040</v>
      </c>
      <c r="D444" s="59" t="s">
        <v>51</v>
      </c>
      <c r="E444" s="393"/>
      <c r="F444" s="138">
        <v>67487</v>
      </c>
    </row>
    <row r="445" spans="1:6" ht="15" customHeight="1">
      <c r="A445" s="17"/>
      <c r="B445" s="69"/>
      <c r="C445" s="9">
        <v>4110</v>
      </c>
      <c r="D445" s="59" t="s">
        <v>41</v>
      </c>
      <c r="E445" s="393"/>
      <c r="F445" s="138">
        <v>161762</v>
      </c>
    </row>
    <row r="446" spans="1:6" ht="15" customHeight="1">
      <c r="A446" s="17"/>
      <c r="B446" s="69"/>
      <c r="C446" s="9">
        <v>4118</v>
      </c>
      <c r="D446" s="59" t="s">
        <v>41</v>
      </c>
      <c r="E446" s="393"/>
      <c r="F446" s="138">
        <v>6305</v>
      </c>
    </row>
    <row r="447" spans="1:6" ht="15" customHeight="1">
      <c r="A447" s="17"/>
      <c r="B447" s="69"/>
      <c r="C447" s="9">
        <v>4119</v>
      </c>
      <c r="D447" s="59" t="s">
        <v>41</v>
      </c>
      <c r="E447" s="393"/>
      <c r="F447" s="138">
        <v>2314</v>
      </c>
    </row>
    <row r="448" spans="1:6" ht="15" customHeight="1">
      <c r="A448" s="17"/>
      <c r="B448" s="69"/>
      <c r="C448" s="9">
        <v>4120</v>
      </c>
      <c r="D448" s="59" t="s">
        <v>42</v>
      </c>
      <c r="E448" s="393"/>
      <c r="F448" s="138">
        <v>23176</v>
      </c>
    </row>
    <row r="449" spans="1:6" ht="15" customHeight="1">
      <c r="A449" s="17"/>
      <c r="B449" s="69"/>
      <c r="C449" s="9">
        <v>4128</v>
      </c>
      <c r="D449" s="59" t="s">
        <v>42</v>
      </c>
      <c r="E449" s="393"/>
      <c r="F449" s="138">
        <v>903</v>
      </c>
    </row>
    <row r="450" spans="1:6" ht="15" customHeight="1">
      <c r="A450" s="17"/>
      <c r="B450" s="69"/>
      <c r="C450" s="9">
        <v>4129</v>
      </c>
      <c r="D450" s="59" t="s">
        <v>42</v>
      </c>
      <c r="E450" s="393"/>
      <c r="F450" s="138">
        <v>332</v>
      </c>
    </row>
    <row r="451" spans="1:6" ht="15" customHeight="1">
      <c r="A451" s="17"/>
      <c r="B451" s="69"/>
      <c r="C451" s="9">
        <v>4170</v>
      </c>
      <c r="D451" s="59" t="s">
        <v>276</v>
      </c>
      <c r="E451" s="393"/>
      <c r="F451" s="138">
        <v>10000</v>
      </c>
    </row>
    <row r="452" spans="1:6" ht="15" customHeight="1">
      <c r="A452" s="17"/>
      <c r="B452" s="69"/>
      <c r="C452" s="9">
        <v>4178</v>
      </c>
      <c r="D452" s="59" t="s">
        <v>276</v>
      </c>
      <c r="E452" s="393"/>
      <c r="F452" s="138">
        <v>3097</v>
      </c>
    </row>
    <row r="453" spans="1:6" ht="15" customHeight="1">
      <c r="A453" s="17"/>
      <c r="B453" s="69"/>
      <c r="C453" s="9">
        <v>4179</v>
      </c>
      <c r="D453" s="59" t="s">
        <v>276</v>
      </c>
      <c r="E453" s="393"/>
      <c r="F453" s="138">
        <v>1103</v>
      </c>
    </row>
    <row r="454" spans="1:6" ht="15" customHeight="1">
      <c r="A454" s="17"/>
      <c r="B454" s="69"/>
      <c r="C454" s="9">
        <v>4210</v>
      </c>
      <c r="D454" s="59" t="s">
        <v>43</v>
      </c>
      <c r="E454" s="393"/>
      <c r="F454" s="138">
        <v>12700</v>
      </c>
    </row>
    <row r="455" spans="1:6" ht="15" customHeight="1">
      <c r="A455" s="17"/>
      <c r="B455" s="69"/>
      <c r="C455" s="9">
        <v>4260</v>
      </c>
      <c r="D455" s="59" t="s">
        <v>44</v>
      </c>
      <c r="E455" s="393"/>
      <c r="F455" s="138">
        <v>20000</v>
      </c>
    </row>
    <row r="456" spans="1:6" ht="15" customHeight="1">
      <c r="A456" s="17"/>
      <c r="B456" s="69"/>
      <c r="C456" s="9">
        <v>4270</v>
      </c>
      <c r="D456" s="59" t="s">
        <v>52</v>
      </c>
      <c r="E456" s="393"/>
      <c r="F456" s="138">
        <v>3500</v>
      </c>
    </row>
    <row r="457" spans="1:6" ht="15" customHeight="1">
      <c r="A457" s="17"/>
      <c r="B457" s="69"/>
      <c r="C457" s="9">
        <v>4280</v>
      </c>
      <c r="D457" s="59" t="s">
        <v>75</v>
      </c>
      <c r="E457" s="393"/>
      <c r="F457" s="138">
        <v>400</v>
      </c>
    </row>
    <row r="458" spans="1:6" ht="15" customHeight="1">
      <c r="A458" s="17"/>
      <c r="B458" s="69"/>
      <c r="C458" s="9">
        <v>4300</v>
      </c>
      <c r="D458" s="59" t="s">
        <v>38</v>
      </c>
      <c r="E458" s="393"/>
      <c r="F458" s="138">
        <v>4500</v>
      </c>
    </row>
    <row r="459" spans="1:6" ht="14.25" customHeight="1">
      <c r="A459" s="17"/>
      <c r="B459" s="69"/>
      <c r="C459" s="9">
        <v>4360</v>
      </c>
      <c r="D459" s="607" t="s">
        <v>451</v>
      </c>
      <c r="E459" s="608"/>
      <c r="F459" s="138">
        <v>3054</v>
      </c>
    </row>
    <row r="460" spans="1:6" ht="16.5" customHeight="1">
      <c r="A460" s="17"/>
      <c r="B460" s="69"/>
      <c r="C460" s="9">
        <v>4370</v>
      </c>
      <c r="D460" s="607" t="s">
        <v>452</v>
      </c>
      <c r="E460" s="608"/>
      <c r="F460" s="138">
        <v>4451</v>
      </c>
    </row>
    <row r="461" spans="1:6" ht="15" customHeight="1">
      <c r="A461" s="17"/>
      <c r="B461" s="69"/>
      <c r="C461" s="9">
        <v>4410</v>
      </c>
      <c r="D461" s="59" t="s">
        <v>45</v>
      </c>
      <c r="E461" s="393"/>
      <c r="F461" s="138">
        <v>500</v>
      </c>
    </row>
    <row r="462" spans="1:6" ht="15" customHeight="1">
      <c r="A462" s="17"/>
      <c r="B462" s="69"/>
      <c r="C462" s="9">
        <v>4430</v>
      </c>
      <c r="D462" s="59" t="s">
        <v>46</v>
      </c>
      <c r="E462" s="393"/>
      <c r="F462" s="138">
        <v>3500</v>
      </c>
    </row>
    <row r="463" spans="1:6" ht="15" customHeight="1">
      <c r="A463" s="17"/>
      <c r="B463" s="69"/>
      <c r="C463" s="9">
        <v>4440</v>
      </c>
      <c r="D463" s="59" t="s">
        <v>47</v>
      </c>
      <c r="E463" s="393"/>
      <c r="F463" s="138">
        <v>29806</v>
      </c>
    </row>
    <row r="464" spans="1:6" ht="15" customHeight="1">
      <c r="A464" s="17"/>
      <c r="B464" s="69"/>
      <c r="C464" s="9">
        <v>4480</v>
      </c>
      <c r="D464" s="59" t="s">
        <v>119</v>
      </c>
      <c r="E464" s="393"/>
      <c r="F464" s="138">
        <v>3570</v>
      </c>
    </row>
    <row r="465" spans="1:6" ht="15" customHeight="1">
      <c r="A465" s="17"/>
      <c r="B465" s="69"/>
      <c r="C465" s="9">
        <v>4520</v>
      </c>
      <c r="D465" s="59" t="s">
        <v>49</v>
      </c>
      <c r="E465" s="393"/>
      <c r="F465" s="138">
        <v>378</v>
      </c>
    </row>
    <row r="466" spans="1:6" ht="15" customHeight="1">
      <c r="A466" s="17"/>
      <c r="B466" s="69"/>
      <c r="C466" s="9">
        <v>6050</v>
      </c>
      <c r="D466" s="59" t="s">
        <v>67</v>
      </c>
      <c r="E466" s="393"/>
      <c r="F466" s="138">
        <v>20000</v>
      </c>
    </row>
    <row r="467" spans="1:6" ht="15" customHeight="1">
      <c r="A467" s="17"/>
      <c r="B467" s="45"/>
      <c r="C467" s="9">
        <v>6060</v>
      </c>
      <c r="D467" s="59" t="s">
        <v>131</v>
      </c>
      <c r="E467" s="393"/>
      <c r="F467" s="138">
        <v>30000</v>
      </c>
    </row>
    <row r="468" spans="1:6" ht="14.25" customHeight="1">
      <c r="A468" s="16">
        <v>854</v>
      </c>
      <c r="B468" s="116"/>
      <c r="C468" s="9"/>
      <c r="D468" s="84" t="s">
        <v>93</v>
      </c>
      <c r="E468" s="395"/>
      <c r="F468" s="94">
        <f>F469+F475+F498+F517+F543+F540</f>
        <v>4494142</v>
      </c>
    </row>
    <row r="469" spans="1:6" ht="15" customHeight="1">
      <c r="A469" s="17"/>
      <c r="B469" s="43">
        <v>85401</v>
      </c>
      <c r="C469" s="9"/>
      <c r="D469" s="58" t="s">
        <v>94</v>
      </c>
      <c r="E469" s="394"/>
      <c r="F469" s="95">
        <f>SUM(F470:F474)</f>
        <v>95065</v>
      </c>
    </row>
    <row r="470" spans="1:6" ht="15" customHeight="1">
      <c r="A470" s="19"/>
      <c r="B470" s="45"/>
      <c r="C470" s="9">
        <v>4010</v>
      </c>
      <c r="D470" s="59" t="s">
        <v>39</v>
      </c>
      <c r="E470" s="393"/>
      <c r="F470" s="138">
        <v>67410</v>
      </c>
    </row>
    <row r="471" spans="1:6" ht="15" customHeight="1">
      <c r="A471" s="16"/>
      <c r="B471" s="43"/>
      <c r="C471" s="9">
        <v>4040</v>
      </c>
      <c r="D471" s="59" t="s">
        <v>51</v>
      </c>
      <c r="E471" s="393"/>
      <c r="F471" s="138">
        <v>5690</v>
      </c>
    </row>
    <row r="472" spans="1:6" ht="15" customHeight="1">
      <c r="A472" s="17"/>
      <c r="B472" s="69"/>
      <c r="C472" s="9">
        <v>4110</v>
      </c>
      <c r="D472" s="59" t="s">
        <v>41</v>
      </c>
      <c r="E472" s="393"/>
      <c r="F472" s="138">
        <v>12786</v>
      </c>
    </row>
    <row r="473" spans="1:6" ht="15" customHeight="1">
      <c r="A473" s="17"/>
      <c r="B473" s="69"/>
      <c r="C473" s="9">
        <v>4120</v>
      </c>
      <c r="D473" s="59" t="s">
        <v>42</v>
      </c>
      <c r="E473" s="393"/>
      <c r="F473" s="138">
        <v>1791</v>
      </c>
    </row>
    <row r="474" spans="1:6" ht="15" customHeight="1">
      <c r="A474" s="17"/>
      <c r="B474" s="45"/>
      <c r="C474" s="9">
        <v>4440</v>
      </c>
      <c r="D474" s="59" t="s">
        <v>47</v>
      </c>
      <c r="E474" s="393"/>
      <c r="F474" s="138">
        <v>7388</v>
      </c>
    </row>
    <row r="475" spans="1:6" ht="15.75" customHeight="1">
      <c r="A475" s="17"/>
      <c r="B475" s="69">
        <v>85403</v>
      </c>
      <c r="C475" s="21"/>
      <c r="D475" s="389" t="s">
        <v>95</v>
      </c>
      <c r="E475" s="398"/>
      <c r="F475" s="113">
        <f>SUM(F476:F497)</f>
        <v>1606279</v>
      </c>
    </row>
    <row r="476" spans="1:6" ht="15.75" customHeight="1">
      <c r="A476" s="17"/>
      <c r="B476" s="69"/>
      <c r="C476" s="9">
        <v>2540</v>
      </c>
      <c r="D476" s="607" t="s">
        <v>463</v>
      </c>
      <c r="E476" s="608"/>
      <c r="F476" s="138">
        <v>801209</v>
      </c>
    </row>
    <row r="477" spans="1:6" ht="14.25" customHeight="1">
      <c r="A477" s="17"/>
      <c r="B477" s="69"/>
      <c r="C477" s="21">
        <v>3020</v>
      </c>
      <c r="D477" s="607" t="s">
        <v>494</v>
      </c>
      <c r="E477" s="608"/>
      <c r="F477" s="138">
        <v>1000</v>
      </c>
    </row>
    <row r="478" spans="1:6" ht="15" customHeight="1">
      <c r="A478" s="17"/>
      <c r="B478" s="69"/>
      <c r="C478" s="9">
        <v>4010</v>
      </c>
      <c r="D478" s="59" t="s">
        <v>39</v>
      </c>
      <c r="E478" s="393"/>
      <c r="F478" s="138">
        <v>473000</v>
      </c>
    </row>
    <row r="479" spans="1:6" ht="15" customHeight="1">
      <c r="A479" s="17"/>
      <c r="B479" s="69"/>
      <c r="C479" s="21">
        <v>4040</v>
      </c>
      <c r="D479" s="85" t="s">
        <v>51</v>
      </c>
      <c r="E479" s="397"/>
      <c r="F479" s="138">
        <v>35556</v>
      </c>
    </row>
    <row r="480" spans="1:6" ht="15" customHeight="1">
      <c r="A480" s="17"/>
      <c r="B480" s="69"/>
      <c r="C480" s="21">
        <v>4110</v>
      </c>
      <c r="D480" s="85" t="s">
        <v>41</v>
      </c>
      <c r="E480" s="397"/>
      <c r="F480" s="138">
        <v>84000</v>
      </c>
    </row>
    <row r="481" spans="1:6" ht="15" customHeight="1">
      <c r="A481" s="17"/>
      <c r="B481" s="69"/>
      <c r="C481" s="21">
        <v>4120</v>
      </c>
      <c r="D481" s="85" t="s">
        <v>42</v>
      </c>
      <c r="E481" s="397"/>
      <c r="F481" s="138">
        <v>11000</v>
      </c>
    </row>
    <row r="482" spans="1:6" ht="15" customHeight="1">
      <c r="A482" s="17"/>
      <c r="B482" s="69"/>
      <c r="C482" s="9">
        <v>4210</v>
      </c>
      <c r="D482" s="59" t="s">
        <v>43</v>
      </c>
      <c r="E482" s="393"/>
      <c r="F482" s="138">
        <v>8000</v>
      </c>
    </row>
    <row r="483" spans="1:6" ht="15" customHeight="1">
      <c r="A483" s="17"/>
      <c r="B483" s="69"/>
      <c r="C483" s="9">
        <v>4218</v>
      </c>
      <c r="D483" s="59" t="s">
        <v>43</v>
      </c>
      <c r="E483" s="393"/>
      <c r="F483" s="138">
        <v>43097</v>
      </c>
    </row>
    <row r="484" spans="1:6" ht="15" customHeight="1">
      <c r="A484" s="17"/>
      <c r="B484" s="69"/>
      <c r="C484" s="9">
        <v>4219</v>
      </c>
      <c r="D484" s="59" t="s">
        <v>43</v>
      </c>
      <c r="E484" s="393"/>
      <c r="F484" s="138">
        <v>14365</v>
      </c>
    </row>
    <row r="485" spans="1:6" ht="15" customHeight="1">
      <c r="A485" s="17"/>
      <c r="B485" s="69"/>
      <c r="C485" s="9">
        <v>4260</v>
      </c>
      <c r="D485" s="59" t="s">
        <v>44</v>
      </c>
      <c r="E485" s="393"/>
      <c r="F485" s="138">
        <v>16000</v>
      </c>
    </row>
    <row r="486" spans="1:6" ht="15" customHeight="1">
      <c r="A486" s="17"/>
      <c r="B486" s="69"/>
      <c r="C486" s="9">
        <v>4270</v>
      </c>
      <c r="D486" s="59" t="s">
        <v>52</v>
      </c>
      <c r="E486" s="393"/>
      <c r="F486" s="138">
        <v>300</v>
      </c>
    </row>
    <row r="487" spans="1:6" ht="15" customHeight="1">
      <c r="A487" s="17"/>
      <c r="B487" s="69"/>
      <c r="C487" s="9">
        <v>4280</v>
      </c>
      <c r="D487" s="59" t="s">
        <v>75</v>
      </c>
      <c r="E487" s="393"/>
      <c r="F487" s="138">
        <v>1000</v>
      </c>
    </row>
    <row r="488" spans="1:6" ht="15" customHeight="1">
      <c r="A488" s="17"/>
      <c r="B488" s="69"/>
      <c r="C488" s="9">
        <v>4300</v>
      </c>
      <c r="D488" s="59" t="s">
        <v>38</v>
      </c>
      <c r="E488" s="393"/>
      <c r="F488" s="138">
        <v>3200</v>
      </c>
    </row>
    <row r="489" spans="1:6" ht="15" customHeight="1">
      <c r="A489" s="17"/>
      <c r="B489" s="69"/>
      <c r="C489" s="9">
        <v>4350</v>
      </c>
      <c r="D489" s="59" t="s">
        <v>277</v>
      </c>
      <c r="E489" s="393"/>
      <c r="F489" s="138">
        <v>505</v>
      </c>
    </row>
    <row r="490" spans="1:6" ht="13.5" customHeight="1">
      <c r="A490" s="17"/>
      <c r="B490" s="69"/>
      <c r="C490" s="9">
        <v>4360</v>
      </c>
      <c r="D490" s="607" t="s">
        <v>451</v>
      </c>
      <c r="E490" s="608"/>
      <c r="F490" s="138">
        <v>2000</v>
      </c>
    </row>
    <row r="491" spans="1:6" ht="16.5" customHeight="1">
      <c r="A491" s="17"/>
      <c r="B491" s="69"/>
      <c r="C491" s="9">
        <v>4370</v>
      </c>
      <c r="D491" s="607" t="s">
        <v>451</v>
      </c>
      <c r="E491" s="608"/>
      <c r="F491" s="138">
        <v>690</v>
      </c>
    </row>
    <row r="492" spans="1:6" ht="15" customHeight="1">
      <c r="A492" s="17"/>
      <c r="B492" s="69"/>
      <c r="C492" s="9">
        <v>4410</v>
      </c>
      <c r="D492" s="59" t="s">
        <v>45</v>
      </c>
      <c r="E492" s="393"/>
      <c r="F492" s="138">
        <v>200</v>
      </c>
    </row>
    <row r="493" spans="1:6" ht="15" customHeight="1">
      <c r="A493" s="17"/>
      <c r="B493" s="69"/>
      <c r="C493" s="9">
        <v>4430</v>
      </c>
      <c r="D493" s="59" t="s">
        <v>46</v>
      </c>
      <c r="E493" s="393"/>
      <c r="F493" s="138">
        <v>950</v>
      </c>
    </row>
    <row r="494" spans="1:6" ht="15" customHeight="1">
      <c r="A494" s="17"/>
      <c r="B494" s="69"/>
      <c r="C494" s="9">
        <v>4440</v>
      </c>
      <c r="D494" s="59" t="s">
        <v>47</v>
      </c>
      <c r="E494" s="393"/>
      <c r="F494" s="138">
        <v>46207</v>
      </c>
    </row>
    <row r="495" spans="1:6" ht="25.5" customHeight="1">
      <c r="A495" s="17"/>
      <c r="B495" s="69"/>
      <c r="C495" s="9">
        <v>4740</v>
      </c>
      <c r="D495" s="607" t="s">
        <v>455</v>
      </c>
      <c r="E495" s="608"/>
      <c r="F495" s="138">
        <v>2000</v>
      </c>
    </row>
    <row r="496" spans="1:6" ht="14.25" customHeight="1">
      <c r="A496" s="17"/>
      <c r="B496" s="69"/>
      <c r="C496" s="9">
        <v>4750</v>
      </c>
      <c r="D496" s="607" t="s">
        <v>456</v>
      </c>
      <c r="E496" s="608"/>
      <c r="F496" s="138">
        <v>2000</v>
      </c>
    </row>
    <row r="497" spans="1:6" ht="15" customHeight="1">
      <c r="A497" s="17"/>
      <c r="B497" s="69"/>
      <c r="C497" s="9">
        <v>6059</v>
      </c>
      <c r="D497" s="59" t="s">
        <v>67</v>
      </c>
      <c r="E497" s="393"/>
      <c r="F497" s="138">
        <v>60000</v>
      </c>
    </row>
    <row r="498" spans="1:6" ht="27" customHeight="1">
      <c r="A498" s="17"/>
      <c r="B498" s="118">
        <v>85406</v>
      </c>
      <c r="C498" s="9"/>
      <c r="D498" s="605" t="s">
        <v>96</v>
      </c>
      <c r="E498" s="606"/>
      <c r="F498" s="95">
        <f>SUM(F499:F516)</f>
        <v>826123</v>
      </c>
    </row>
    <row r="499" spans="1:6" ht="14.25" customHeight="1">
      <c r="A499" s="17"/>
      <c r="B499" s="119"/>
      <c r="C499" s="9">
        <v>4010</v>
      </c>
      <c r="D499" s="59" t="s">
        <v>117</v>
      </c>
      <c r="E499" s="393"/>
      <c r="F499" s="138">
        <v>547685</v>
      </c>
    </row>
    <row r="500" spans="1:6" ht="15" customHeight="1">
      <c r="A500" s="17"/>
      <c r="B500" s="119"/>
      <c r="C500" s="9">
        <v>4040</v>
      </c>
      <c r="D500" s="59" t="s">
        <v>51</v>
      </c>
      <c r="E500" s="393"/>
      <c r="F500" s="138">
        <v>48549</v>
      </c>
    </row>
    <row r="501" spans="1:6" ht="15" customHeight="1">
      <c r="A501" s="17"/>
      <c r="B501" s="119"/>
      <c r="C501" s="9">
        <v>4110</v>
      </c>
      <c r="D501" s="59" t="s">
        <v>41</v>
      </c>
      <c r="E501" s="393"/>
      <c r="F501" s="138">
        <v>102849</v>
      </c>
    </row>
    <row r="502" spans="1:6" ht="15" customHeight="1">
      <c r="A502" s="17"/>
      <c r="B502" s="119"/>
      <c r="C502" s="9">
        <v>4120</v>
      </c>
      <c r="D502" s="59" t="s">
        <v>42</v>
      </c>
      <c r="E502" s="393"/>
      <c r="F502" s="138">
        <v>13448</v>
      </c>
    </row>
    <row r="503" spans="1:6" ht="15" customHeight="1">
      <c r="A503" s="17"/>
      <c r="B503" s="119"/>
      <c r="C503" s="9">
        <v>4170</v>
      </c>
      <c r="D503" s="59" t="s">
        <v>276</v>
      </c>
      <c r="E503" s="393"/>
      <c r="F503" s="138">
        <v>1100</v>
      </c>
    </row>
    <row r="504" spans="1:6" ht="15" customHeight="1">
      <c r="A504" s="17"/>
      <c r="B504" s="119"/>
      <c r="C504" s="9">
        <v>4210</v>
      </c>
      <c r="D504" s="59" t="s">
        <v>43</v>
      </c>
      <c r="E504" s="393"/>
      <c r="F504" s="138">
        <v>10000</v>
      </c>
    </row>
    <row r="505" spans="1:6" ht="15" customHeight="1">
      <c r="A505" s="17"/>
      <c r="B505" s="119"/>
      <c r="C505" s="9">
        <v>4240</v>
      </c>
      <c r="D505" s="59" t="s">
        <v>97</v>
      </c>
      <c r="E505" s="393"/>
      <c r="F505" s="138">
        <v>5000</v>
      </c>
    </row>
    <row r="506" spans="1:6" ht="15" customHeight="1">
      <c r="A506" s="17"/>
      <c r="B506" s="119"/>
      <c r="C506" s="9">
        <v>4270</v>
      </c>
      <c r="D506" s="59" t="s">
        <v>52</v>
      </c>
      <c r="E506" s="393"/>
      <c r="F506" s="138">
        <v>1000</v>
      </c>
    </row>
    <row r="507" spans="1:6" ht="15" customHeight="1">
      <c r="A507" s="17"/>
      <c r="B507" s="119"/>
      <c r="C507" s="9">
        <v>4280</v>
      </c>
      <c r="D507" s="59" t="s">
        <v>75</v>
      </c>
      <c r="E507" s="393"/>
      <c r="F507" s="138">
        <v>320</v>
      </c>
    </row>
    <row r="508" spans="1:6" ht="15" customHeight="1">
      <c r="A508" s="17"/>
      <c r="B508" s="119"/>
      <c r="C508" s="9">
        <v>4300</v>
      </c>
      <c r="D508" s="59" t="s">
        <v>38</v>
      </c>
      <c r="E508" s="393"/>
      <c r="F508" s="138">
        <v>10000</v>
      </c>
    </row>
    <row r="509" spans="1:6" ht="15" customHeight="1">
      <c r="A509" s="17"/>
      <c r="B509" s="119"/>
      <c r="C509" s="9">
        <v>4350</v>
      </c>
      <c r="D509" s="59" t="s">
        <v>277</v>
      </c>
      <c r="E509" s="393"/>
      <c r="F509" s="138">
        <v>1011</v>
      </c>
    </row>
    <row r="510" spans="1:6" ht="15" customHeight="1">
      <c r="A510" s="17"/>
      <c r="B510" s="119"/>
      <c r="C510" s="9">
        <v>4360</v>
      </c>
      <c r="D510" s="607" t="s">
        <v>451</v>
      </c>
      <c r="E510" s="608"/>
      <c r="F510" s="138">
        <v>1680</v>
      </c>
    </row>
    <row r="511" spans="1:6" ht="13.5" customHeight="1">
      <c r="A511" s="17"/>
      <c r="B511" s="119"/>
      <c r="C511" s="9">
        <v>4370</v>
      </c>
      <c r="D511" s="607" t="s">
        <v>451</v>
      </c>
      <c r="E511" s="608"/>
      <c r="F511" s="138">
        <v>5000</v>
      </c>
    </row>
    <row r="512" spans="1:6" ht="15" customHeight="1">
      <c r="A512" s="17"/>
      <c r="B512" s="119"/>
      <c r="C512" s="9">
        <v>4410</v>
      </c>
      <c r="D512" s="59" t="s">
        <v>45</v>
      </c>
      <c r="E512" s="393"/>
      <c r="F512" s="138">
        <v>1100</v>
      </c>
    </row>
    <row r="513" spans="1:6" ht="15" customHeight="1">
      <c r="A513" s="17"/>
      <c r="B513" s="119"/>
      <c r="C513" s="9">
        <v>4430</v>
      </c>
      <c r="D513" s="59" t="s">
        <v>46</v>
      </c>
      <c r="E513" s="393"/>
      <c r="F513" s="138">
        <v>28000</v>
      </c>
    </row>
    <row r="514" spans="1:6" ht="15" customHeight="1">
      <c r="A514" s="17"/>
      <c r="B514" s="119"/>
      <c r="C514" s="9">
        <v>4440</v>
      </c>
      <c r="D514" s="59" t="s">
        <v>85</v>
      </c>
      <c r="E514" s="393"/>
      <c r="F514" s="138">
        <v>40881</v>
      </c>
    </row>
    <row r="515" spans="1:6" ht="25.5" customHeight="1">
      <c r="A515" s="17"/>
      <c r="B515" s="119"/>
      <c r="C515" s="9">
        <v>4740</v>
      </c>
      <c r="D515" s="607" t="s">
        <v>455</v>
      </c>
      <c r="E515" s="608"/>
      <c r="F515" s="138">
        <v>3500</v>
      </c>
    </row>
    <row r="516" spans="1:6" ht="14.25" customHeight="1">
      <c r="A516" s="17"/>
      <c r="B516" s="119"/>
      <c r="C516" s="9">
        <v>4750</v>
      </c>
      <c r="D516" s="607" t="s">
        <v>456</v>
      </c>
      <c r="E516" s="608"/>
      <c r="F516" s="138">
        <v>5000</v>
      </c>
    </row>
    <row r="517" spans="1:6" ht="15" customHeight="1">
      <c r="A517" s="19"/>
      <c r="B517" s="38">
        <v>85410</v>
      </c>
      <c r="C517" s="9"/>
      <c r="D517" s="58" t="s">
        <v>98</v>
      </c>
      <c r="E517" s="394"/>
      <c r="F517" s="95">
        <f>SUM(F518:F539)</f>
        <v>972275</v>
      </c>
    </row>
    <row r="518" spans="1:6" ht="15" customHeight="1">
      <c r="A518" s="16"/>
      <c r="B518" s="43"/>
      <c r="C518" s="9">
        <v>3020</v>
      </c>
      <c r="D518" s="607" t="s">
        <v>494</v>
      </c>
      <c r="E518" s="608"/>
      <c r="F518" s="138">
        <v>12940</v>
      </c>
    </row>
    <row r="519" spans="1:6" ht="15" customHeight="1">
      <c r="A519" s="17"/>
      <c r="B519" s="69"/>
      <c r="C519" s="9">
        <v>4010</v>
      </c>
      <c r="D519" s="59" t="s">
        <v>117</v>
      </c>
      <c r="E519" s="393"/>
      <c r="F519" s="138">
        <v>452461</v>
      </c>
    </row>
    <row r="520" spans="1:6" ht="15" customHeight="1">
      <c r="A520" s="17"/>
      <c r="B520" s="69"/>
      <c r="C520" s="9">
        <v>4040</v>
      </c>
      <c r="D520" s="59" t="s">
        <v>51</v>
      </c>
      <c r="E520" s="393"/>
      <c r="F520" s="138">
        <v>41772</v>
      </c>
    </row>
    <row r="521" spans="1:6" ht="15" customHeight="1">
      <c r="A521" s="17"/>
      <c r="B521" s="69"/>
      <c r="C521" s="9">
        <v>4110</v>
      </c>
      <c r="D521" s="59" t="s">
        <v>41</v>
      </c>
      <c r="E521" s="393"/>
      <c r="F521" s="138">
        <v>85137</v>
      </c>
    </row>
    <row r="522" spans="1:6" ht="15" customHeight="1">
      <c r="A522" s="17"/>
      <c r="B522" s="69"/>
      <c r="C522" s="9">
        <v>4120</v>
      </c>
      <c r="D522" s="59" t="s">
        <v>42</v>
      </c>
      <c r="E522" s="393"/>
      <c r="F522" s="138">
        <v>11314</v>
      </c>
    </row>
    <row r="523" spans="1:6" ht="15" customHeight="1">
      <c r="A523" s="17"/>
      <c r="B523" s="69"/>
      <c r="C523" s="9">
        <v>4170</v>
      </c>
      <c r="D523" s="59" t="s">
        <v>276</v>
      </c>
      <c r="E523" s="393"/>
      <c r="F523" s="138">
        <v>4000</v>
      </c>
    </row>
    <row r="524" spans="1:6" ht="15" customHeight="1">
      <c r="A524" s="17"/>
      <c r="B524" s="69"/>
      <c r="C524" s="9">
        <v>4210</v>
      </c>
      <c r="D524" s="59" t="s">
        <v>43</v>
      </c>
      <c r="E524" s="393"/>
      <c r="F524" s="138">
        <v>29928</v>
      </c>
    </row>
    <row r="525" spans="1:6" ht="15" customHeight="1">
      <c r="A525" s="17"/>
      <c r="B525" s="69"/>
      <c r="C525" s="9">
        <v>4260</v>
      </c>
      <c r="D525" s="59" t="s">
        <v>44</v>
      </c>
      <c r="E525" s="393"/>
      <c r="F525" s="138">
        <v>205641</v>
      </c>
    </row>
    <row r="526" spans="1:6" ht="15" customHeight="1">
      <c r="A526" s="17"/>
      <c r="B526" s="69"/>
      <c r="C526" s="9">
        <v>4270</v>
      </c>
      <c r="D526" s="59" t="s">
        <v>52</v>
      </c>
      <c r="E526" s="393"/>
      <c r="F526" s="138">
        <v>5500</v>
      </c>
    </row>
    <row r="527" spans="1:6" ht="15" customHeight="1">
      <c r="A527" s="17"/>
      <c r="B527" s="69"/>
      <c r="C527" s="9">
        <v>4280</v>
      </c>
      <c r="D527" s="59" t="s">
        <v>75</v>
      </c>
      <c r="E527" s="393"/>
      <c r="F527" s="138">
        <v>1800</v>
      </c>
    </row>
    <row r="528" spans="1:6" ht="15" customHeight="1">
      <c r="A528" s="17"/>
      <c r="B528" s="69"/>
      <c r="C528" s="9">
        <v>4300</v>
      </c>
      <c r="D528" s="59" t="s">
        <v>38</v>
      </c>
      <c r="E528" s="393"/>
      <c r="F528" s="138">
        <v>15000</v>
      </c>
    </row>
    <row r="529" spans="1:6" ht="15" customHeight="1">
      <c r="A529" s="17"/>
      <c r="B529" s="69"/>
      <c r="C529" s="9">
        <v>4350</v>
      </c>
      <c r="D529" s="59" t="s">
        <v>277</v>
      </c>
      <c r="E529" s="393"/>
      <c r="F529" s="138">
        <v>500</v>
      </c>
    </row>
    <row r="530" spans="1:6" ht="13.5" customHeight="1">
      <c r="A530" s="17"/>
      <c r="B530" s="69"/>
      <c r="C530" s="9">
        <v>4360</v>
      </c>
      <c r="D530" s="607" t="s">
        <v>451</v>
      </c>
      <c r="E530" s="608"/>
      <c r="F530" s="138">
        <v>500</v>
      </c>
    </row>
    <row r="531" spans="1:6" ht="13.5" customHeight="1">
      <c r="A531" s="17"/>
      <c r="B531" s="69"/>
      <c r="C531" s="9">
        <v>4370</v>
      </c>
      <c r="D531" s="607" t="s">
        <v>451</v>
      </c>
      <c r="E531" s="608"/>
      <c r="F531" s="138">
        <v>4600</v>
      </c>
    </row>
    <row r="532" spans="1:6" ht="15" customHeight="1">
      <c r="A532" s="17"/>
      <c r="B532" s="69"/>
      <c r="C532" s="9">
        <v>4410</v>
      </c>
      <c r="D532" s="59" t="s">
        <v>45</v>
      </c>
      <c r="E532" s="393"/>
      <c r="F532" s="138">
        <v>1500</v>
      </c>
    </row>
    <row r="533" spans="1:6" ht="15" customHeight="1">
      <c r="A533" s="17"/>
      <c r="B533" s="69"/>
      <c r="C533" s="9">
        <v>4430</v>
      </c>
      <c r="D533" s="59" t="s">
        <v>46</v>
      </c>
      <c r="E533" s="393"/>
      <c r="F533" s="138">
        <v>1200</v>
      </c>
    </row>
    <row r="534" spans="1:6" ht="15" customHeight="1">
      <c r="A534" s="17"/>
      <c r="B534" s="69"/>
      <c r="C534" s="9">
        <v>4440</v>
      </c>
      <c r="D534" s="59" t="s">
        <v>47</v>
      </c>
      <c r="E534" s="393"/>
      <c r="F534" s="138">
        <v>39182</v>
      </c>
    </row>
    <row r="535" spans="1:6" ht="15" customHeight="1">
      <c r="A535" s="17"/>
      <c r="B535" s="69"/>
      <c r="C535" s="9">
        <v>4530</v>
      </c>
      <c r="D535" s="59" t="s">
        <v>76</v>
      </c>
      <c r="E535" s="393"/>
      <c r="F535" s="138">
        <v>2000</v>
      </c>
    </row>
    <row r="536" spans="1:6" ht="15.75" customHeight="1">
      <c r="A536" s="17"/>
      <c r="B536" s="69"/>
      <c r="C536" s="9">
        <v>4700</v>
      </c>
      <c r="D536" s="607" t="s">
        <v>454</v>
      </c>
      <c r="E536" s="608"/>
      <c r="F536" s="138">
        <v>300</v>
      </c>
    </row>
    <row r="537" spans="1:6" ht="21.75" customHeight="1">
      <c r="A537" s="17"/>
      <c r="B537" s="69"/>
      <c r="C537" s="9">
        <v>4740</v>
      </c>
      <c r="D537" s="607" t="s">
        <v>455</v>
      </c>
      <c r="E537" s="608"/>
      <c r="F537" s="138">
        <v>5000</v>
      </c>
    </row>
    <row r="538" spans="1:6" ht="14.25" customHeight="1">
      <c r="A538" s="17"/>
      <c r="B538" s="69"/>
      <c r="C538" s="9">
        <v>4750</v>
      </c>
      <c r="D538" s="607" t="s">
        <v>456</v>
      </c>
      <c r="E538" s="608"/>
      <c r="F538" s="138">
        <v>2000</v>
      </c>
    </row>
    <row r="539" spans="1:6" ht="15" customHeight="1">
      <c r="A539" s="17"/>
      <c r="B539" s="69"/>
      <c r="C539" s="9">
        <v>6059</v>
      </c>
      <c r="D539" s="59" t="s">
        <v>466</v>
      </c>
      <c r="E539" s="393"/>
      <c r="F539" s="138">
        <v>50000</v>
      </c>
    </row>
    <row r="540" spans="1:6" ht="15" customHeight="1">
      <c r="A540" s="17"/>
      <c r="B540" s="43" t="s">
        <v>350</v>
      </c>
      <c r="C540" s="9"/>
      <c r="D540" s="58" t="s">
        <v>351</v>
      </c>
      <c r="E540" s="394"/>
      <c r="F540" s="113">
        <f>SUM(F541:F542)</f>
        <v>989200</v>
      </c>
    </row>
    <row r="541" spans="1:6" ht="15" customHeight="1">
      <c r="A541" s="17"/>
      <c r="B541" s="69"/>
      <c r="C541" s="9">
        <v>3248</v>
      </c>
      <c r="D541" s="59" t="s">
        <v>352</v>
      </c>
      <c r="E541" s="393"/>
      <c r="F541" s="138">
        <v>876897</v>
      </c>
    </row>
    <row r="542" spans="1:6" ht="15" customHeight="1">
      <c r="A542" s="17"/>
      <c r="B542" s="69"/>
      <c r="C542" s="9">
        <v>3249</v>
      </c>
      <c r="D542" s="59" t="s">
        <v>352</v>
      </c>
      <c r="E542" s="393"/>
      <c r="F542" s="138">
        <v>112303</v>
      </c>
    </row>
    <row r="543" spans="1:6" ht="15" customHeight="1">
      <c r="A543" s="17"/>
      <c r="B543" s="43" t="s">
        <v>298</v>
      </c>
      <c r="C543" s="9"/>
      <c r="D543" s="58" t="s">
        <v>135</v>
      </c>
      <c r="E543" s="394"/>
      <c r="F543" s="95">
        <f>SUM(F544:F544)</f>
        <v>5200</v>
      </c>
    </row>
    <row r="544" spans="1:6" ht="15" customHeight="1">
      <c r="A544" s="17"/>
      <c r="B544" s="69"/>
      <c r="C544" s="23">
        <v>4300</v>
      </c>
      <c r="D544" s="382" t="s">
        <v>38</v>
      </c>
      <c r="E544" s="396"/>
      <c r="F544" s="138">
        <v>5200</v>
      </c>
    </row>
    <row r="545" spans="1:6" ht="15" customHeight="1">
      <c r="A545" s="16">
        <v>921</v>
      </c>
      <c r="B545" s="43"/>
      <c r="C545" s="23"/>
      <c r="D545" s="391" t="s">
        <v>99</v>
      </c>
      <c r="E545" s="400"/>
      <c r="F545" s="94">
        <f>F552+F550+F546</f>
        <v>215000</v>
      </c>
    </row>
    <row r="546" spans="1:6" ht="15" customHeight="1">
      <c r="A546" s="17"/>
      <c r="B546" s="43" t="s">
        <v>526</v>
      </c>
      <c r="C546" s="23"/>
      <c r="D546" s="390" t="s">
        <v>527</v>
      </c>
      <c r="E546" s="399"/>
      <c r="F546" s="95">
        <f>SUM(F547:F549)</f>
        <v>25000</v>
      </c>
    </row>
    <row r="547" spans="1:6" ht="15" customHeight="1">
      <c r="A547" s="17"/>
      <c r="B547" s="69"/>
      <c r="C547" s="23">
        <v>3020</v>
      </c>
      <c r="D547" s="607" t="s">
        <v>551</v>
      </c>
      <c r="E547" s="608"/>
      <c r="F547" s="93">
        <v>5000</v>
      </c>
    </row>
    <row r="548" spans="1:6" ht="15" customHeight="1">
      <c r="A548" s="17"/>
      <c r="B548" s="69"/>
      <c r="C548" s="23">
        <v>4210</v>
      </c>
      <c r="D548" s="607" t="s">
        <v>43</v>
      </c>
      <c r="E548" s="608"/>
      <c r="F548" s="93">
        <v>10000</v>
      </c>
    </row>
    <row r="549" spans="1:6" ht="15" customHeight="1">
      <c r="A549" s="17"/>
      <c r="B549" s="45"/>
      <c r="C549" s="23">
        <v>4300</v>
      </c>
      <c r="D549" s="607" t="s">
        <v>38</v>
      </c>
      <c r="E549" s="608"/>
      <c r="F549" s="93">
        <v>10000</v>
      </c>
    </row>
    <row r="550" spans="1:6" ht="15" customHeight="1">
      <c r="A550" s="17"/>
      <c r="B550" s="43" t="s">
        <v>325</v>
      </c>
      <c r="C550" s="23"/>
      <c r="D550" s="390" t="s">
        <v>366</v>
      </c>
      <c r="E550" s="399"/>
      <c r="F550" s="95">
        <f>SUM(F551)</f>
        <v>140000</v>
      </c>
    </row>
    <row r="551" spans="1:6" ht="15" customHeight="1">
      <c r="A551" s="17"/>
      <c r="B551" s="69"/>
      <c r="C551" s="23">
        <v>2480</v>
      </c>
      <c r="D551" s="607" t="s">
        <v>479</v>
      </c>
      <c r="E551" s="608"/>
      <c r="F551" s="138">
        <v>140000</v>
      </c>
    </row>
    <row r="552" spans="1:6" ht="15" customHeight="1">
      <c r="A552" s="17"/>
      <c r="B552" s="43" t="s">
        <v>365</v>
      </c>
      <c r="C552" s="23"/>
      <c r="D552" s="390" t="s">
        <v>240</v>
      </c>
      <c r="E552" s="399"/>
      <c r="F552" s="95">
        <f>SUM(F553)</f>
        <v>50000</v>
      </c>
    </row>
    <row r="553" spans="1:6" ht="24.75" customHeight="1">
      <c r="A553" s="17"/>
      <c r="B553" s="69"/>
      <c r="C553" s="23">
        <v>2310</v>
      </c>
      <c r="D553" s="723" t="s">
        <v>550</v>
      </c>
      <c r="E553" s="724"/>
      <c r="F553" s="138">
        <v>50000</v>
      </c>
    </row>
    <row r="554" spans="1:6" ht="16.5" customHeight="1">
      <c r="A554" s="16">
        <v>926</v>
      </c>
      <c r="B554" s="43"/>
      <c r="C554" s="23"/>
      <c r="D554" s="391" t="s">
        <v>528</v>
      </c>
      <c r="E554" s="400"/>
      <c r="F554" s="526">
        <f>SUM(F555)</f>
        <v>25000</v>
      </c>
    </row>
    <row r="555" spans="1:6" ht="16.5" customHeight="1">
      <c r="A555" s="17"/>
      <c r="B555" s="43" t="s">
        <v>529</v>
      </c>
      <c r="C555" s="23"/>
      <c r="D555" s="390" t="s">
        <v>87</v>
      </c>
      <c r="E555" s="399"/>
      <c r="F555" s="280">
        <f>SUM(F556:F558)</f>
        <v>25000</v>
      </c>
    </row>
    <row r="556" spans="1:6" ht="16.5" customHeight="1">
      <c r="A556" s="17"/>
      <c r="B556" s="69"/>
      <c r="C556" s="23">
        <v>3020</v>
      </c>
      <c r="D556" s="607" t="s">
        <v>551</v>
      </c>
      <c r="E556" s="608"/>
      <c r="F556" s="139">
        <v>5000</v>
      </c>
    </row>
    <row r="557" spans="1:6" ht="16.5" customHeight="1">
      <c r="A557" s="17"/>
      <c r="B557" s="69"/>
      <c r="C557" s="23">
        <v>4210</v>
      </c>
      <c r="D557" s="607" t="s">
        <v>43</v>
      </c>
      <c r="E557" s="608"/>
      <c r="F557" s="139">
        <v>10000</v>
      </c>
    </row>
    <row r="558" spans="1:6" ht="16.5" customHeight="1">
      <c r="A558" s="17"/>
      <c r="B558" s="69"/>
      <c r="C558" s="23">
        <v>4300</v>
      </c>
      <c r="D558" s="607" t="s">
        <v>38</v>
      </c>
      <c r="E558" s="608"/>
      <c r="F558" s="139">
        <v>10000</v>
      </c>
    </row>
    <row r="559" spans="1:6" ht="15" customHeight="1" thickBot="1">
      <c r="A559" s="124"/>
      <c r="B559" s="125"/>
      <c r="C559" s="30"/>
      <c r="D559" s="392" t="s">
        <v>30</v>
      </c>
      <c r="E559" s="401"/>
      <c r="F559" s="97">
        <f>F545+F468+F428+F346+F338+F162+F158+F152+F123+F58+F38+F32+F20+F14+F8+F334+F554</f>
        <v>49933564</v>
      </c>
    </row>
    <row r="560" ht="15" customHeight="1" hidden="1"/>
    <row r="561" ht="15" customHeight="1" hidden="1"/>
    <row r="562" ht="15" customHeight="1" hidden="1"/>
    <row r="563" ht="15" customHeight="1" hidden="1"/>
    <row r="564" ht="15" customHeight="1" hidden="1"/>
    <row r="565" ht="15" customHeight="1" hidden="1"/>
    <row r="566" ht="15" customHeight="1" hidden="1"/>
    <row r="567" ht="15" customHeight="1" hidden="1"/>
    <row r="568" ht="15" customHeight="1" hidden="1"/>
    <row r="569" ht="15" customHeight="1" hidden="1"/>
    <row r="570" ht="15" customHeight="1" hidden="1"/>
    <row r="571" ht="15" customHeight="1" hidden="1"/>
    <row r="572" ht="15" customHeight="1" hidden="1"/>
    <row r="573" ht="15" customHeight="1" hidden="1"/>
    <row r="574" ht="15" customHeight="1" hidden="1"/>
    <row r="575" ht="15" customHeight="1" hidden="1"/>
    <row r="576" ht="15" customHeight="1" hidden="1"/>
    <row r="577" ht="15" customHeight="1" hidden="1"/>
    <row r="578" ht="15" customHeight="1" hidden="1"/>
    <row r="579" ht="15" customHeight="1" hidden="1"/>
    <row r="580" ht="15" customHeight="1" hidden="1"/>
    <row r="581" ht="15" customHeight="1" hidden="1"/>
    <row r="582" ht="15" customHeight="1" hidden="1"/>
    <row r="583" ht="34.5" customHeight="1" thickTop="1"/>
    <row r="584" spans="4:5" ht="32.25" customHeight="1">
      <c r="D584" s="410"/>
      <c r="E584" s="410"/>
    </row>
    <row r="585" ht="6.75" customHeight="1"/>
    <row r="586" spans="4:5" ht="15" customHeight="1">
      <c r="D586" s="410"/>
      <c r="E586" s="410"/>
    </row>
  </sheetData>
  <mergeCells count="129">
    <mergeCell ref="D31:E31"/>
    <mergeCell ref="D181:E181"/>
    <mergeCell ref="D202:E202"/>
    <mergeCell ref="D154:E154"/>
    <mergeCell ref="D155:E155"/>
    <mergeCell ref="D156:E156"/>
    <mergeCell ref="D142:E142"/>
    <mergeCell ref="D143:E143"/>
    <mergeCell ref="D147:E147"/>
    <mergeCell ref="D148:E148"/>
    <mergeCell ref="D97:E97"/>
    <mergeCell ref="D109:E109"/>
    <mergeCell ref="D123:E123"/>
    <mergeCell ref="D134:E134"/>
    <mergeCell ref="D9:E9"/>
    <mergeCell ref="E1:F1"/>
    <mergeCell ref="E2:F2"/>
    <mergeCell ref="E3:F3"/>
    <mergeCell ref="E4:F4"/>
    <mergeCell ref="D12:E12"/>
    <mergeCell ref="D22:E22"/>
    <mergeCell ref="D39:E39"/>
    <mergeCell ref="A1:D1"/>
    <mergeCell ref="A2:D2"/>
    <mergeCell ref="A4:D4"/>
    <mergeCell ref="A6:F6"/>
    <mergeCell ref="A8:A10"/>
    <mergeCell ref="B9:B10"/>
    <mergeCell ref="A14:A19"/>
    <mergeCell ref="B17:B19"/>
    <mergeCell ref="A21:A29"/>
    <mergeCell ref="B21:B29"/>
    <mergeCell ref="A32:A34"/>
    <mergeCell ref="B33:B34"/>
    <mergeCell ref="D161:E161"/>
    <mergeCell ref="D164:E164"/>
    <mergeCell ref="D45:E45"/>
    <mergeCell ref="D72:E72"/>
    <mergeCell ref="D86:E86"/>
    <mergeCell ref="D87:E87"/>
    <mergeCell ref="D95:E95"/>
    <mergeCell ref="D96:E96"/>
    <mergeCell ref="D131:E131"/>
    <mergeCell ref="D153:E153"/>
    <mergeCell ref="D176:E176"/>
    <mergeCell ref="D177:E177"/>
    <mergeCell ref="D182:E182"/>
    <mergeCell ref="D183:E183"/>
    <mergeCell ref="D185:E185"/>
    <mergeCell ref="D197:E197"/>
    <mergeCell ref="D198:E198"/>
    <mergeCell ref="D203:E203"/>
    <mergeCell ref="D204:E204"/>
    <mergeCell ref="D206:E206"/>
    <mergeCell ref="D208:E208"/>
    <mergeCell ref="D223:E223"/>
    <mergeCell ref="D228:E228"/>
    <mergeCell ref="D229:E229"/>
    <mergeCell ref="D244:E244"/>
    <mergeCell ref="D248:E248"/>
    <mergeCell ref="D249:E249"/>
    <mergeCell ref="D251:E251"/>
    <mergeCell ref="D252:E252"/>
    <mergeCell ref="D273:E273"/>
    <mergeCell ref="D274:E274"/>
    <mergeCell ref="D275:E275"/>
    <mergeCell ref="D290:E290"/>
    <mergeCell ref="D291:E291"/>
    <mergeCell ref="D295:E295"/>
    <mergeCell ref="D296:E296"/>
    <mergeCell ref="D297:E297"/>
    <mergeCell ref="D298:E298"/>
    <mergeCell ref="D314:E314"/>
    <mergeCell ref="D320:E320"/>
    <mergeCell ref="D321:E321"/>
    <mergeCell ref="D322:E322"/>
    <mergeCell ref="D328:E328"/>
    <mergeCell ref="D341:E341"/>
    <mergeCell ref="D348:E348"/>
    <mergeCell ref="D349:E349"/>
    <mergeCell ref="D340:E340"/>
    <mergeCell ref="D351:E351"/>
    <mergeCell ref="D364:E364"/>
    <mergeCell ref="D366:E366"/>
    <mergeCell ref="D367:E367"/>
    <mergeCell ref="D371:E371"/>
    <mergeCell ref="D373:E373"/>
    <mergeCell ref="D376:E376"/>
    <mergeCell ref="D390:E390"/>
    <mergeCell ref="D391:E391"/>
    <mergeCell ref="D397:E397"/>
    <mergeCell ref="D398:E398"/>
    <mergeCell ref="D399:E399"/>
    <mergeCell ref="D402:E402"/>
    <mergeCell ref="D420:E420"/>
    <mergeCell ref="D421:E421"/>
    <mergeCell ref="D425:E425"/>
    <mergeCell ref="D460:E460"/>
    <mergeCell ref="D476:E476"/>
    <mergeCell ref="D477:E477"/>
    <mergeCell ref="D440:E440"/>
    <mergeCell ref="D459:E459"/>
    <mergeCell ref="D426:E426"/>
    <mergeCell ref="D427:E427"/>
    <mergeCell ref="D428:E428"/>
    <mergeCell ref="D429:E429"/>
    <mergeCell ref="D538:E538"/>
    <mergeCell ref="D556:E556"/>
    <mergeCell ref="D515:E515"/>
    <mergeCell ref="D516:E516"/>
    <mergeCell ref="D518:E518"/>
    <mergeCell ref="D553:E553"/>
    <mergeCell ref="D531:E531"/>
    <mergeCell ref="D536:E536"/>
    <mergeCell ref="D537:E537"/>
    <mergeCell ref="D490:E490"/>
    <mergeCell ref="D530:E530"/>
    <mergeCell ref="D495:E495"/>
    <mergeCell ref="D496:E496"/>
    <mergeCell ref="D498:E498"/>
    <mergeCell ref="D510:E510"/>
    <mergeCell ref="D511:E511"/>
    <mergeCell ref="D491:E491"/>
    <mergeCell ref="D558:E558"/>
    <mergeCell ref="D551:E551"/>
    <mergeCell ref="D547:E547"/>
    <mergeCell ref="D548:E548"/>
    <mergeCell ref="D549:E549"/>
    <mergeCell ref="D557:E55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jastrzebska</dc:creator>
  <cp:keywords/>
  <dc:description/>
  <cp:lastModifiedBy>Agnieszka</cp:lastModifiedBy>
  <cp:lastPrinted>2007-01-02T14:36:36Z</cp:lastPrinted>
  <dcterms:created xsi:type="dcterms:W3CDTF">2001-10-31T17:14:22Z</dcterms:created>
  <dcterms:modified xsi:type="dcterms:W3CDTF">2007-01-04T07:53:38Z</dcterms:modified>
  <cp:category/>
  <cp:version/>
  <cp:contentType/>
  <cp:contentStatus/>
</cp:coreProperties>
</file>