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55" windowHeight="12525" activeTab="9"/>
  </bookViews>
  <sheets>
    <sheet name="zał 2" sheetId="1" r:id="rId1"/>
    <sheet name="zał" sheetId="2" r:id="rId2"/>
    <sheet name="zał 9" sheetId="3" r:id="rId3"/>
    <sheet name="zał 8" sheetId="4" r:id="rId4"/>
    <sheet name="zał 7" sheetId="5" r:id="rId5"/>
    <sheet name="zał3" sheetId="6" r:id="rId6"/>
    <sheet name="zał 6" sheetId="7" r:id="rId7"/>
    <sheet name="zał 5" sheetId="8" r:id="rId8"/>
    <sheet name="zał 4" sheetId="9" r:id="rId9"/>
    <sheet name="zał 10" sheetId="10" r:id="rId10"/>
    <sheet name="zał 1" sheetId="11" r:id="rId11"/>
  </sheets>
  <definedNames>
    <definedName name="_xlnm.Print_Titles" localSheetId="1">'zał'!$6:$7</definedName>
    <definedName name="_xlnm.Print_Titles" localSheetId="10">'zał 1'!$7:$8</definedName>
    <definedName name="_xlnm.Print_Titles" localSheetId="0">'zał 2'!$7:$11</definedName>
  </definedNames>
  <calcPr fullCalcOnLoad="1"/>
</workbook>
</file>

<file path=xl/sharedStrings.xml><?xml version="1.0" encoding="utf-8"?>
<sst xmlns="http://schemas.openxmlformats.org/spreadsheetml/2006/main" count="878" uniqueCount="525">
  <si>
    <t>Rady Powiatu w Wyszkowie</t>
  </si>
  <si>
    <t>WYDATKI INWESTYCYJNE W ROKU BUDŻETOWYM 2006 ORAZ NA PROGRAMY WIELOLETNIE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</si>
  <si>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</si>
  <si>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</si>
  <si>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</si>
  <si>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</si>
  <si>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</si>
  <si>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</si>
  <si>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Łączne nakłady inwestycyjne</t>
  </si>
  <si>
    <t>Nakłady inwest. poniesione w latach ubiegłych</t>
  </si>
  <si>
    <t>Wysokość wydatków w latach</t>
  </si>
  <si>
    <t>Ogółem        2006 r.</t>
  </si>
  <si>
    <t>środki własne powiatu</t>
  </si>
  <si>
    <t xml:space="preserve">Środki pozyskane </t>
  </si>
  <si>
    <t>Kredyt/ pożyczka</t>
  </si>
  <si>
    <t>Transport i łączność</t>
  </si>
  <si>
    <t>Modernizacja dróg powiatowych w tym:</t>
  </si>
  <si>
    <t xml:space="preserve"> Nr 28552 Kręgi - Olszanka w m. Olszanka -3.105 mb   w tym projekt 14.352 zł</t>
  </si>
  <si>
    <t>Starostwo Powiatowe</t>
  </si>
  <si>
    <t>2005 - 2006</t>
  </si>
  <si>
    <t>2005-2006</t>
  </si>
  <si>
    <t xml:space="preserve"> Nr 28555 - Niegów Młynarze w m. Młynarze-1240mb</t>
  </si>
  <si>
    <t>2005           2006</t>
  </si>
  <si>
    <t>Nr 28537 Rząśnik - Lubiel Stary w m. Janowo - 1670 mb</t>
  </si>
  <si>
    <t>2005                 2006</t>
  </si>
  <si>
    <t>Nr 28556 Kuligów - Obrąb w m. Słopsk -1006 mb</t>
  </si>
  <si>
    <t>2005               2006</t>
  </si>
  <si>
    <t>Nr 28545 Wola Mystkowska - Kozłowo w m. Kozłowo -580mb</t>
  </si>
  <si>
    <t>2005              2006</t>
  </si>
  <si>
    <t>Nr 28562 Mostówka - Zabrodzie w m. Mostówka - 254 mb</t>
  </si>
  <si>
    <t>2006 - 2007</t>
  </si>
  <si>
    <t>Nr 28534 Kamieńczyk - Puste Łąki w m. Świniotop -426 mb</t>
  </si>
  <si>
    <t>Nr 28548 Wyszków - Somianka - Popowo Kościelne w m . Kręgi  dł 310 mb</t>
  </si>
  <si>
    <t>2006-2007</t>
  </si>
  <si>
    <t>Odnowy dróg powiatowych w tym:</t>
  </si>
  <si>
    <t>Nr 28547 Gładczyn - Popowo Kościelne w m. Popowo Kościelne  -500mb</t>
  </si>
  <si>
    <t>2005    2006</t>
  </si>
  <si>
    <t>28532 Poręba Kocęby-Tuchlin-Trzcianka w m. Poręba -1200 mb</t>
  </si>
  <si>
    <t>28532 Poręba Kocęby-Tuchlin-Trzcianka w m. Trzcianka -500 mb</t>
  </si>
  <si>
    <t>Nr 28533 Turzyn - Brańszczyk - Niemiry w m. Turzyn  -2650mb</t>
  </si>
  <si>
    <t>Nr 28523 Długosiodło - Plewki w m. Bosewo - Małaszek 1500 mb</t>
  </si>
  <si>
    <t>Nr 28533 Turzyn - Brańszczyk - Niemiry w m. Turzyn  -2200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</si>
  <si>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</si>
  <si>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</si>
  <si>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</si>
  <si>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</si>
  <si>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</si>
  <si>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</si>
  <si>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Budowa chodników</t>
  </si>
  <si>
    <t xml:space="preserve">Budowa chodnika przy drodze Nr 28536 Wyszków - Długosiodło długości 581 mb  ul. I Armii WP w Wyszkowie  </t>
  </si>
  <si>
    <t>Budowa chodnika przy drodze Nr 28548 Wyszków - Somianka - Popowo Kościelne długości 500 mb w Rybienku Nowym</t>
  </si>
  <si>
    <t>2006 -2007</t>
  </si>
  <si>
    <t>Dofinansowanie budowy chodników</t>
  </si>
  <si>
    <t>Gmina Brańszczyk ( ul. Bielińska 800 mb, ul. Chopina 240 mb, ul, Jana Pawła II 400 mb)</t>
  </si>
  <si>
    <t>Gmina Brańszczyk</t>
  </si>
  <si>
    <t>Gmina Długosiodło ( Stare Bosewo 530 mb, Długosiodło ul Puławskiego 315 mb, Łączka 60 mb</t>
  </si>
  <si>
    <t>Gmina Długosiodło</t>
  </si>
  <si>
    <t>Gmina Zabrodzie ( Niegów 1 300 mb)</t>
  </si>
  <si>
    <t>Gmina Zabrodzie</t>
  </si>
  <si>
    <t>Gmina Rząsnik ( Dąbrowa - 850 mb, Komorowo - 1.000 mb, Bielino - 900 mb)</t>
  </si>
  <si>
    <t xml:space="preserve">Gmina Rząsnik </t>
  </si>
  <si>
    <t>Zakupy inwestycyjne</t>
  </si>
  <si>
    <t>Zakupy inwestycyjne - sterownik świateł</t>
  </si>
  <si>
    <t>Starostwo Powiatowe w Wyszkowie</t>
  </si>
  <si>
    <t>Działalność usługowa</t>
  </si>
  <si>
    <t>zakup sprzętu komputerowego</t>
  </si>
  <si>
    <t>PINB w Wyszkowie</t>
  </si>
  <si>
    <t>Administracja publiczna</t>
  </si>
  <si>
    <t>Starostwa powiatowe</t>
  </si>
  <si>
    <t xml:space="preserve">Starostwo Powiatowe </t>
  </si>
  <si>
    <t>Zakup centrali telefonicznej, komputerów i oprogramowania, kserokopiarki.</t>
  </si>
  <si>
    <t>Wymiana dachu na budynku Starostwa - II rata</t>
  </si>
  <si>
    <t>Oświata i wychowanie</t>
  </si>
  <si>
    <t>Modernizacja budynku Zespołu Szkół Nr 2 w Wyszkowie</t>
  </si>
  <si>
    <t>ZS Nr 2 w Wyszkowie</t>
  </si>
  <si>
    <t>Ochrona zdrowia</t>
  </si>
  <si>
    <t>Modernizacja Oddziału Chirurgii z adaptacja pomieszczeń na Oddział Ortopedyczno - Urazowy. Wartość kosztorysowa zadania 2.150.000 zł.</t>
  </si>
  <si>
    <t>SP ZZOZ w Wyszkowie</t>
  </si>
  <si>
    <t>Zwiększenie dostępności do opieki zdrowotnej poprzez wyposażenie zakładów opieki zdrowotnej w nowoczesny sprzęt medyczny - współfinansowanie zadania z Norweskiego Mechanizmu Finansowego</t>
  </si>
  <si>
    <t>Pomoc społeczna</t>
  </si>
  <si>
    <t>Termomodernizacja, wymiana okien, grzejników oraz docieplenie dachu w Domu Pomocy Społecznej dla Dzieci "Fiszor w Gaju" udział własny. Całkowita wartość kosztorysowa zadania 541.603 zł</t>
  </si>
  <si>
    <t>DPS "Fiszor w Gaju"</t>
  </si>
  <si>
    <t>Zakup zestawu komputerowego i programu  LEX</t>
  </si>
  <si>
    <t xml:space="preserve">PCPR </t>
  </si>
  <si>
    <t>Pozostałe zadania w zakresie polityki społecznej</t>
  </si>
  <si>
    <t>Budowa podjazdu dla osób niepełnosprawnych</t>
  </si>
  <si>
    <t>Powiatowy Urząd Pracy w Wyszkowie</t>
  </si>
  <si>
    <t>dokumentacja techniczna rozbudowy PUP</t>
  </si>
  <si>
    <t>Edukacyjna opieka wychowawcza</t>
  </si>
  <si>
    <t>Zmiana systemu ogrzewania z węglowego na gazowe w Specjalnym Ośrodku Szkolno - Wychowawczym w Wyszkowie</t>
  </si>
  <si>
    <t>SOSW w Wyszkowie</t>
  </si>
  <si>
    <t>Ogółem inwestycje</t>
  </si>
  <si>
    <t>Limity wydatków na programy i projekty realizowane ze środków pochodzących z funduszy strukturalnych</t>
  </si>
  <si>
    <t>Lp.</t>
  </si>
  <si>
    <t>Nazwa projektu i źródła finansowania</t>
  </si>
  <si>
    <t>Jednostka realizująca projekt</t>
  </si>
  <si>
    <t>Okres realizacji</t>
  </si>
  <si>
    <t>Łączne nakłady finansowe</t>
  </si>
  <si>
    <t>Wysokość wydatków w roku budżetowym 2006</t>
  </si>
  <si>
    <t>Wysokość wydatków w latach 2007-2009</t>
  </si>
  <si>
    <t>I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</si>
  <si>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</si>
  <si>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</si>
  <si>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</si>
  <si>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</si>
  <si>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1.1</t>
  </si>
  <si>
    <t>Projekt: "Stypendia szansą na lepszą przyszłość"</t>
  </si>
  <si>
    <t>Budzet powiatu</t>
  </si>
  <si>
    <t>Budżet gminy</t>
  </si>
  <si>
    <t>Budżet państwa</t>
  </si>
  <si>
    <t>środki UE</t>
  </si>
  <si>
    <t>inne</t>
  </si>
  <si>
    <t>1.2</t>
  </si>
  <si>
    <t>Projekt: Równy start po wiedzę</t>
  </si>
  <si>
    <t>środki EFS</t>
  </si>
  <si>
    <t>Priorytet 3 - Rozwój lokalny</t>
  </si>
  <si>
    <t>Działanie 3.5 - Lokalna infrastruktura społeczna</t>
  </si>
  <si>
    <t>Poddziałanie 3.5.1 - Lokalna infrastruktura edukacyjna i sportowa</t>
  </si>
  <si>
    <t>1.3</t>
  </si>
  <si>
    <t>Projekt: Wyposażenie sal dydaktycznych oraz poprawa bazy socjalnej w internacie SOSz-W w Wyszkowie</t>
  </si>
  <si>
    <t>Specjalny Ośrodek Szkolno - Wychowawczy w Wyszkowie</t>
  </si>
  <si>
    <t>Budzet państwa</t>
  </si>
  <si>
    <t>Wydatki majątkowe razem:</t>
  </si>
  <si>
    <t>Działanie 3.2 - Obszary podlegające restrukturyzacji</t>
  </si>
  <si>
    <t>1.4</t>
  </si>
  <si>
    <t>Projekt: Modernizacja drogi powiatowej nr 28 523 Długosiodło - Skarzyn - Czerwin</t>
  </si>
  <si>
    <t>Budżet powiatu</t>
  </si>
  <si>
    <t>inne koszty</t>
  </si>
  <si>
    <t>1.5</t>
  </si>
  <si>
    <t>Projekt:  Modernizacja drogi powiatowej 28 533 Wyszków - Turzyn - Brańszczyk - Niemiry</t>
  </si>
  <si>
    <t>Ogółem programy:</t>
  </si>
  <si>
    <t>Projekt: "Zwiększenie dostępu do edukacji na poziomie wyższym mieszkańców Powiatu Wyszkowskiego"</t>
  </si>
  <si>
    <t>Projekt: "Pokonywanie barier w dostępie do edukacji młodzieży z terenów wiejskich"</t>
  </si>
  <si>
    <t>2004 -</t>
  </si>
  <si>
    <t>Nakłady poniesione w latach poprzednich</t>
  </si>
  <si>
    <t>1.6</t>
  </si>
  <si>
    <t>1.7</t>
  </si>
  <si>
    <t>Załącznik Nr 3</t>
  </si>
  <si>
    <t xml:space="preserve"> Nr 28126 Kunin - Chrzczanka w m. Chrzczanka- 1000 mb</t>
  </si>
  <si>
    <t xml:space="preserve"> Nr 28126 Kunin - Chrzczanka w m. Chrzczanka- 200 mb</t>
  </si>
  <si>
    <t>Nr 28554 Wyszków - Ślubów w m. Drogoszewo - 500 mb</t>
  </si>
  <si>
    <t>Nr 28554 Wyszków - Ślubów w m. Drogoszewo - 800 mb</t>
  </si>
  <si>
    <t>Załącznik  Nr 1</t>
  </si>
  <si>
    <t>Zestawienie zmian w budżecie Powiatu Wyszkowskiego</t>
  </si>
  <si>
    <t>Par.</t>
  </si>
  <si>
    <t>Treść</t>
  </si>
  <si>
    <t>Dochody</t>
  </si>
  <si>
    <t>Wydatki</t>
  </si>
  <si>
    <t>zwiększenia</t>
  </si>
  <si>
    <t>zmniejszenia</t>
  </si>
  <si>
    <t>600</t>
  </si>
  <si>
    <t>60014</t>
  </si>
  <si>
    <t>Drogi publiczne powiatowe</t>
  </si>
  <si>
    <t>6050</t>
  </si>
  <si>
    <t>Wydatki inwestycyjne</t>
  </si>
  <si>
    <t>6300</t>
  </si>
  <si>
    <t>Wpływy z tytułu pomocy finansowej udzielanej między jednostkami samorządu terytorialnego na dofinansowanie własnych zadań inwestycyjnych i zakupów inwestycyjnych</t>
  </si>
  <si>
    <t>4210</t>
  </si>
  <si>
    <t>Zakup materiałów i wyposażenia</t>
  </si>
  <si>
    <t>Ogółem</t>
  </si>
  <si>
    <t>Uzasadnienie</t>
  </si>
  <si>
    <t>Dokonuje się zmian w budżecie powiatu po stronie dochodów i wydatków :</t>
  </si>
  <si>
    <t>Poz.</t>
  </si>
  <si>
    <t>Wyszczególnienie</t>
  </si>
  <si>
    <t>§</t>
  </si>
  <si>
    <t>Przychody</t>
  </si>
  <si>
    <t>2.1</t>
  </si>
  <si>
    <t>Wydatki ogółem</t>
  </si>
  <si>
    <t>3.1</t>
  </si>
  <si>
    <t>3.2</t>
  </si>
  <si>
    <t>Zakup usług remontowych</t>
  </si>
  <si>
    <t>Zakup usług pozostałych</t>
  </si>
  <si>
    <t>3.3</t>
  </si>
  <si>
    <t>2.2</t>
  </si>
  <si>
    <t>Załącznik Nr 2</t>
  </si>
  <si>
    <t>0690</t>
  </si>
  <si>
    <t>Wpływy z różnych opłat</t>
  </si>
  <si>
    <t>0920</t>
  </si>
  <si>
    <t>Pozostałe odsetki</t>
  </si>
  <si>
    <t>4300</t>
  </si>
  <si>
    <t>PLAN FINANSOWY DOCHODÓW WŁASNYCH NA 2006 R.</t>
  </si>
  <si>
    <t>Plan 2005 r.</t>
  </si>
  <si>
    <t>Stan środków pieniężnych na początek roku</t>
  </si>
  <si>
    <t>2.3</t>
  </si>
  <si>
    <t>2.4</t>
  </si>
  <si>
    <t>Wpływy z różnych dochodów</t>
  </si>
  <si>
    <t>0970</t>
  </si>
  <si>
    <t>Zakup środków żywności</t>
  </si>
  <si>
    <t>Zakup energii</t>
  </si>
  <si>
    <t>3.4</t>
  </si>
  <si>
    <t>3.5</t>
  </si>
  <si>
    <t>3.6</t>
  </si>
  <si>
    <t>Stan środków pieniężnych na koniec roku (poz. 1+2-3)</t>
  </si>
  <si>
    <t>Załącznik Nr 4</t>
  </si>
  <si>
    <t>801</t>
  </si>
  <si>
    <t>80120</t>
  </si>
  <si>
    <t>Licea ogólnokształcące</t>
  </si>
  <si>
    <t>Budowa hali sportowej z zapleczem socjalnym i łącznikiem administracyjnym przy I LO w Wyszkowie</t>
  </si>
  <si>
    <t>2003-2005</t>
  </si>
  <si>
    <t>Załącznik Nr 6</t>
  </si>
  <si>
    <t>Nr 28531 Poręba - Udrzyn w m. Udrzyn dł 1 400 mb</t>
  </si>
  <si>
    <t>Nr 28532 Trzcianka - Brańszczyk - Poręba Kocęby dł 3.200 mb</t>
  </si>
  <si>
    <t>853</t>
  </si>
  <si>
    <t>85333</t>
  </si>
  <si>
    <t>Powiatowe Urzędy Pracy</t>
  </si>
  <si>
    <t>Sektorowy Program Operacyjny Rozwoju Zasobów Ludzkich</t>
  </si>
  <si>
    <t>Działanie 1.2a - Wspieranie młodzieży na rynku pracy</t>
  </si>
  <si>
    <t>Projekt : Wspieranie młodzieży na rynku pracy</t>
  </si>
  <si>
    <t>Powiatowy Urząd Pracy</t>
  </si>
  <si>
    <t>Środki z Funduszu Pracy</t>
  </si>
  <si>
    <t>Środki z EFS</t>
  </si>
  <si>
    <t>Działanie 1.3a - Przeciwdziałanie i zwalczanie długotrwałego bezrobocia</t>
  </si>
  <si>
    <t>Projekt: Przeciwdziałanie i zwalczanie długotrwałego bezrobocia</t>
  </si>
  <si>
    <t>1.8</t>
  </si>
  <si>
    <t>1.9</t>
  </si>
  <si>
    <t>poz.15 i 16 - środki pozyskane od Gminy Brańszczyk stanowią środki własne powiatu w finansowaniu programu.</t>
  </si>
  <si>
    <t>80130</t>
  </si>
  <si>
    <t>Szkoły zawodowe</t>
  </si>
  <si>
    <t>2540</t>
  </si>
  <si>
    <t>Dotacja podmiotowa z budżetu dla niepublicznej jednostki systemu oświaty</t>
  </si>
  <si>
    <t>852</t>
  </si>
  <si>
    <t>85201</t>
  </si>
  <si>
    <t>Placówki opiekuńczo - wychowawcze</t>
  </si>
  <si>
    <t>80140</t>
  </si>
  <si>
    <t>Dział 600</t>
  </si>
  <si>
    <t>Rozdział 60014</t>
  </si>
  <si>
    <t>Spadki, zapisy i darowizny w postaci pieniężnej</t>
  </si>
  <si>
    <t>0960</t>
  </si>
  <si>
    <t>Wydatki inwestycyjne jednostek budżetowych</t>
  </si>
  <si>
    <t>pochodzacych ze źródeł wymienionych w  art..22 ust.1 pkt 3   ustawy z 30 czerwca 2005 r. o finansach publicznych</t>
  </si>
  <si>
    <t>pochodzacych ze źródeł wymienionych w  art..22 ust.1 pkt 2 ustawy z 30 czerwca 2005 r. o finansach publicznych</t>
  </si>
  <si>
    <t>Zgodnie ze wskazaniem darczyńców środki przeznacza się na:</t>
  </si>
  <si>
    <t>2) współfinansowanie drogi powiatowej Nr 28554 Wyszków - Ślubów w m. Drogoszewo kwota 7.146 zł</t>
  </si>
  <si>
    <t>1) współfinansowanie modernizacji drogi powiatowej Nr 28552  Kręgi -  Olszanka  w m. Olszanka  kwota 3.400 zł</t>
  </si>
  <si>
    <t xml:space="preserve">z dnia </t>
  </si>
  <si>
    <t>2320</t>
  </si>
  <si>
    <t>Dotacje celowe przekazane dla powiatu na zadania bieżace realizowane na podstawie porozumień między jednostkami samorządu terytorialnego</t>
  </si>
  <si>
    <t>1) dotację na utrzymanie Społecznego Technikum Poligraficznego w Wyszkowie - 62.055 zł</t>
  </si>
  <si>
    <t>2) zwiększenie planu finansowego Zespołu Szkół w Długosiodle o kwotę 5.060 zł i Zespołu Szkół w Zabrodziu o kwotę 2.640 zł na uregulowanie kosztów kształcenia uczniów na zajęciach teoretycznych przedmiotów zawodowych w Centrum Kształcenia Praktycznego w Wyszkowie za II semestr roku szkolnego 2005/2006</t>
  </si>
  <si>
    <t>Dział 750</t>
  </si>
  <si>
    <t>Rozdział 75020</t>
  </si>
  <si>
    <t>2710</t>
  </si>
  <si>
    <t>Wpływy z tytułu pomocy finansowej udzielanej między jednostkami samorządu terytorialnego na dofinansowanie własnych zadań bieżących</t>
  </si>
  <si>
    <t>ZMIANY W PLANIE FINANSOWYM DOCHODÓW WŁASNYCH NA 2006 R.</t>
  </si>
  <si>
    <t>Komenda Powiatowa Państwowej Straży Pożarnej w Wyszkowie</t>
  </si>
  <si>
    <t>Dział 754</t>
  </si>
  <si>
    <t>Rozdział 75411</t>
  </si>
  <si>
    <t xml:space="preserve">Plan przed zmianą </t>
  </si>
  <si>
    <t>Zwiększenia</t>
  </si>
  <si>
    <t>Plan na  2006 r. po zmianie</t>
  </si>
  <si>
    <t>11400</t>
  </si>
  <si>
    <t>756</t>
  </si>
  <si>
    <t>Dochody od osób prawnych od osób fizycznych i od innych jednostek nieposiadających osobowości prawnej oraz wydatki związanie z ich poborem</t>
  </si>
  <si>
    <t>Centra kształcenia ustawicznego i praktycznego oraz ośrodki dokształcania zawodowego</t>
  </si>
  <si>
    <r>
      <t xml:space="preserve">Rozdział 85201 - Placówki opiekuńczo - wychowawcze - </t>
    </r>
    <r>
      <rPr>
        <sz val="8"/>
        <rFont val="Arial CE"/>
        <family val="0"/>
      </rPr>
      <t>zwiększa się dochody i wydatki Domu Dziecka w Dębinkach o kwotę 933 zł z tytułu wpływów z lat ubiegłych. Środki przeznacza się na wydatki bieżące jednostki.</t>
    </r>
  </si>
  <si>
    <t>Rozbudowa budynku Zespołu Szkół w Długosiodle</t>
  </si>
  <si>
    <t>ZS w Długosiodle</t>
  </si>
  <si>
    <t>Załącznik Nr 5</t>
  </si>
  <si>
    <t>Środki pochodzą z odszkodowania za uszkodzone mienie , a przeznacza się je na odtworzenie uszkodzonego mienia.</t>
  </si>
  <si>
    <t>Modernizacja drogi powiatowej Nr 28533  Knurowiec - Niemiry  - Brańszczyk  od km 0+000 do km 5+094    ZPORR  w tym: m.in.studium wykonalności, promocja projektu - 10.980 zł.</t>
  </si>
  <si>
    <t>Modernizacja drogi powiatowej Nr 28523  Długosiodło -  Czerwin od km 0+000 do km 3+578 i od km 5+580 do km 7+400  ZPORR  w tym: m.in.studium wykonalności, promocja projektu - 10.980 zł.</t>
  </si>
  <si>
    <t>Nr 28542 Somianka - Rząśnik w m. Komorowo  dł 140 mb</t>
  </si>
  <si>
    <t>4270</t>
  </si>
  <si>
    <t>Nr 28526 Długosiodło -Lubiel Nowy - Rząśnik w m. Ostrykół dł  500 mb</t>
  </si>
  <si>
    <t>6060</t>
  </si>
  <si>
    <t>Wydatki na zakupy inwestycyjne</t>
  </si>
  <si>
    <t>85202</t>
  </si>
  <si>
    <t>Domy pomocy społecznej</t>
  </si>
  <si>
    <t>75622</t>
  </si>
  <si>
    <t>Udziały powiatów w podatkach stanowiących dochód budżetu państwa</t>
  </si>
  <si>
    <t>0010</t>
  </si>
  <si>
    <t>Podatek dochodowy od osób fizycznych</t>
  </si>
  <si>
    <t>758</t>
  </si>
  <si>
    <t>Nr 28526 Długosiodło -Lubiel Nowy - Rząśnik w m. Lubiel Stary dł  1250 mb</t>
  </si>
  <si>
    <t>Nr 28526 Długosiodło - Lubiel Nowy -  Rząśnik w m. Nowa Wieś, Chrzczanka, Bosewo Stare dł 1 300 mb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</si>
  <si>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</si>
  <si>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</si>
  <si>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</si>
  <si>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</si>
  <si>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</si>
  <si>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6059</t>
  </si>
  <si>
    <t>75618</t>
  </si>
  <si>
    <t>Wpływy z innych  opłat stanowiących dochody jednostek samorządu terytorialnego na podstawie ustaw</t>
  </si>
  <si>
    <t>0490</t>
  </si>
  <si>
    <t>Wpływy z innych opłat pobieranych przez jednostki samorządu terytorialnego na podstawie odrębnych ustaw</t>
  </si>
  <si>
    <t>Rachunek dochodów własnych        Darowizny</t>
  </si>
  <si>
    <t>Wpływy z tytułu pomocy finansowej udzielanej między jst na dofinansowanie własnych zadań inwestycyjnych</t>
  </si>
  <si>
    <t>4010</t>
  </si>
  <si>
    <t>4110</t>
  </si>
  <si>
    <t>4120</t>
  </si>
  <si>
    <t>Wynagrodzenia osobowe</t>
  </si>
  <si>
    <t>Składki na ubezpieczenie społeczne</t>
  </si>
  <si>
    <t>Składki na fundusz pracy</t>
  </si>
  <si>
    <t>80102</t>
  </si>
  <si>
    <t>Szkoły podstawowe specjalne</t>
  </si>
  <si>
    <t>854</t>
  </si>
  <si>
    <t>85410</t>
  </si>
  <si>
    <t>Internaty i bursy szkolne</t>
  </si>
  <si>
    <t>85403</t>
  </si>
  <si>
    <t>Specjalne ośrodki szkolno - wychowawcze</t>
  </si>
  <si>
    <t>2580</t>
  </si>
  <si>
    <t>Dotacja podmiotowa z budżetu dla jednostek niezaliczanych do sektora finansów publicznych</t>
  </si>
  <si>
    <t>6230</t>
  </si>
  <si>
    <t>Dotacje celowe z budżetu na finansowanie lub dofinansowanie kosztów realizacji inwestycji i zakupów inwestycyjnych jednostek niezaliczanych do sektora finansów publicznych</t>
  </si>
  <si>
    <t>75818</t>
  </si>
  <si>
    <t>Rezerwy ogólne i celowe</t>
  </si>
  <si>
    <t>4810</t>
  </si>
  <si>
    <t>Rezerwy</t>
  </si>
  <si>
    <t>750</t>
  </si>
  <si>
    <t>75020</t>
  </si>
  <si>
    <t>851</t>
  </si>
  <si>
    <t>85111</t>
  </si>
  <si>
    <t>Szpitale ogólne</t>
  </si>
  <si>
    <t>6220</t>
  </si>
  <si>
    <t>Dotacje celowe z budżetu na finansowanie lub dofinansowanie kosztów realizacji inwestycji i zakupów inwestycyjnych jednostek  sektora finansów publicznych</t>
  </si>
  <si>
    <t>Opracowanie dokumentacji projektowo - kosztorysowej na prace termomodernizacyjne w budynkach użyteczności publicznej jednostek organizacyjnych Powiatu Wyszkowskiego  - zadanie współfinansowane  z Norweskiego Mechanizmu Finansowego.</t>
  </si>
  <si>
    <t>Koszty Audytu energetycznego " Prace termomodernizacyjne w budynkach użyteczności publicznej Powiatu Wyszkowskiego -  wniosek o współfinansowanie z Norweskiego Mechanizmu  Finansowego</t>
  </si>
  <si>
    <t>I LO w Wyszkowie</t>
  </si>
  <si>
    <t>ZS Nr 1 w Wyszkowie</t>
  </si>
  <si>
    <t>Koszty Audytu energetycznego i dokumentacji projektowo - kosztorysowej " Prace termomodernizacyjne w budynkach użyteczności publicznej Powiatu Wyszkowskiego -  wniosek o współfinansowanie z Norweskiego Mechanizmu  Finansowego</t>
  </si>
  <si>
    <t>ZS w Zabrodziu</t>
  </si>
  <si>
    <t>CKP w Wyszkowie</t>
  </si>
  <si>
    <t>DPS Brańszczyk</t>
  </si>
  <si>
    <t>Zakup  samochodu osobowego</t>
  </si>
  <si>
    <t>Dom Dziecka w Dębinkach</t>
  </si>
  <si>
    <t>0020</t>
  </si>
  <si>
    <t>Podatek dochodowy od osób prawnych</t>
  </si>
  <si>
    <r>
      <t>Rozdział 75618 - Wpływy z innych opłat stanowiących dochody jednostek samorządu terytorialnego na podstawie ustaw</t>
    </r>
    <r>
      <rPr>
        <sz val="8"/>
        <rFont val="Arial CE"/>
        <family val="2"/>
      </rPr>
      <t xml:space="preserve"> - zwiększa się dochody powiatu o kwotę 26.500 zł z tytułu większych niż planowano opłat za zajęcie pasa drogowego. Środki przeznacza się na wydatki inwestycyjne i bieżące utrzymanie dróg powiatowych</t>
    </r>
  </si>
  <si>
    <r>
      <t xml:space="preserve">Rozdział 75622 - Udziały powiatów w podatkach stanowiących dochód budżetu państwa - </t>
    </r>
    <r>
      <rPr>
        <sz val="8"/>
        <rFont val="Arial CE"/>
        <family val="0"/>
      </rPr>
      <t>w związku z pismemMinistra Finansów ST4-4820/163/2006 z dnia 14.03.2006 r została zwiększona kwota podatku dochodowego od osób fizyznych o kwotę 55.141 zł</t>
    </r>
  </si>
  <si>
    <t>zrównoważenie zmniejszonych dochodów (z tytułu części oświatowej subwencji ogólnej 343.974 zł - zwiększenie udziału w podatku dochodowym -55.141 zł)  288.833 zł</t>
  </si>
  <si>
    <t xml:space="preserve">Dom Pomocy Społecznej w Brańszczyku  na realizację programu naprawczego dostosowującego  domu do  obowiązującego standardu i audyt energetyczny -  90.000 zł </t>
  </si>
  <si>
    <t>modernizacje i odnowy dróg powiatowych - 245.000 zł</t>
  </si>
  <si>
    <t>DPS Fiszor na dofinansowanie termomodernizacji budynku - 10.000zł</t>
  </si>
  <si>
    <t>DPS w Niegowie - 10.000 zł na działalność bieżącą</t>
  </si>
  <si>
    <t>SOSW Brańszczyk - 10.000 zł na działalność bieżącą</t>
  </si>
  <si>
    <t xml:space="preserve">SPZZOZ w Wyszkowie - 71.126 zł na modernizację Oddziału Chirurgii z adaptacja pomieszceń na Oddział Ortopedyczno - Urazowy </t>
  </si>
  <si>
    <t>ZMIANY W PLANIE  FINANSOWYM  NA 2006 r.</t>
  </si>
  <si>
    <t>Plan przed zmianą</t>
  </si>
  <si>
    <t>zwiekszenia</t>
  </si>
  <si>
    <t>Plan na 2006 r po zmianie</t>
  </si>
  <si>
    <t>Stan funduszu na początek roku</t>
  </si>
  <si>
    <t>środki pieniężne</t>
  </si>
  <si>
    <t>należności</t>
  </si>
  <si>
    <t>zobowiązania</t>
  </si>
  <si>
    <t>Wpływy z usług</t>
  </si>
  <si>
    <t>0830</t>
  </si>
  <si>
    <t>Przelewy redystrybucyjne</t>
  </si>
  <si>
    <t>2960</t>
  </si>
  <si>
    <t>w tm:</t>
  </si>
  <si>
    <t xml:space="preserve"> na fundusz centralny</t>
  </si>
  <si>
    <t>na fundusz wojewódzki</t>
  </si>
  <si>
    <t>Pozostałe wydatki bieżące</t>
  </si>
  <si>
    <t>Wynagrodzenia bezosobowe</t>
  </si>
  <si>
    <t>Wydatki inwestycyjne funduszy celowych</t>
  </si>
  <si>
    <t>Wydatki na zakupy inwestycyjne funduszy celowych</t>
  </si>
  <si>
    <t>Stan funduszu na koniec roku (poz. 1+2-3)</t>
  </si>
  <si>
    <t>4.1</t>
  </si>
  <si>
    <t>4.2</t>
  </si>
  <si>
    <t>4.3</t>
  </si>
  <si>
    <t>zobowiązania (minus)</t>
  </si>
  <si>
    <t>POWIATOWEGO FUNDUSZU OCHRONY ŚRODOWISKA I GOSPODARKI WODNEJ</t>
  </si>
  <si>
    <t>Dział 900</t>
  </si>
  <si>
    <t>Rozdział 90011</t>
  </si>
  <si>
    <t>Załącznik Nr 7</t>
  </si>
  <si>
    <t>Gospodarstwa pomocniczego przy DPS w Brańsczyku</t>
  </si>
  <si>
    <t>Dział 852</t>
  </si>
  <si>
    <t>Rozdział 85297</t>
  </si>
  <si>
    <t>Wpływy ze sprzedaży wyrobów</t>
  </si>
  <si>
    <t>Inne zwiększenia</t>
  </si>
  <si>
    <t>0840</t>
  </si>
  <si>
    <t>Koszty i inne obciążenia</t>
  </si>
  <si>
    <t>Dodatkowe wynagrodzenia roczne</t>
  </si>
  <si>
    <t>Odpis na ZFŚS</t>
  </si>
  <si>
    <t>Inne zmniejszenia</t>
  </si>
  <si>
    <t>Wynik finansowy brutto</t>
  </si>
  <si>
    <t>w tym kwota zwolnienia od podatku dochodowego</t>
  </si>
  <si>
    <t>Inne obciążenia wyniku finansowego</t>
  </si>
  <si>
    <t>Zysk do podziału</t>
  </si>
  <si>
    <t>z tego:</t>
  </si>
  <si>
    <t>wpłata do budżetu</t>
  </si>
  <si>
    <t>zysk pozostający w gospodarstwie</t>
  </si>
  <si>
    <t>Strata</t>
  </si>
  <si>
    <t>Środki otrzymane od pozostałych jednostek zaliczanych do sektora finansów publicznych</t>
  </si>
  <si>
    <t>2468</t>
  </si>
  <si>
    <t>DZ.00 - PRZYCHODY I ROZCHODY  NA 2006 r.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</si>
  <si>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</si>
  <si>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</si>
  <si>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</si>
  <si>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</si>
  <si>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</si>
  <si>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</si>
  <si>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</si>
  <si>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</si>
  <si>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</si>
  <si>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</si>
  <si>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</si>
  <si>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</si>
  <si>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</si>
  <si>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</si>
  <si>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</si>
  <si>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PRZYCHODY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</si>
  <si>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</si>
  <si>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</si>
  <si>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</si>
  <si>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</si>
  <si>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</si>
  <si>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</si>
  <si>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</si>
  <si>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</si>
  <si>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</si>
  <si>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955</t>
  </si>
  <si>
    <t>II.</t>
  </si>
  <si>
    <t>ROZCHODY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</si>
  <si>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</si>
  <si>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</si>
  <si>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</si>
  <si>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</si>
  <si>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</si>
  <si>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</si>
  <si>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Załącznik Nr 8</t>
  </si>
  <si>
    <t>PROGNOZA DŁUGU POWIATU NA 31 GRUDNIA 2006 r.I LATA NASTĘPNE</t>
  </si>
  <si>
    <t>Rodzaj zadłużenia oraz nazwa zadania</t>
  </si>
  <si>
    <t>Kredytobiorca, pożyczkodawca</t>
  </si>
  <si>
    <t xml:space="preserve">Data zaciągnięcia </t>
  </si>
  <si>
    <t>Kwota zadłużenia wg stanu na 31.12.2006 r. (po spłatach 2006 r.)</t>
  </si>
  <si>
    <t>Planowane kwoty spłaty w latach</t>
  </si>
  <si>
    <t>2006</t>
  </si>
  <si>
    <t>lata następne</t>
  </si>
  <si>
    <t>z tego w kwartale</t>
  </si>
  <si>
    <t>II</t>
  </si>
  <si>
    <t>III</t>
  </si>
  <si>
    <t>IV</t>
  </si>
  <si>
    <t>Długoterminowe</t>
  </si>
  <si>
    <t xml:space="preserve">kredyt inwestycyjny </t>
  </si>
  <si>
    <t>BS Wyszków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</si>
  <si>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</si>
  <si>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</si>
  <si>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</si>
  <si>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</si>
  <si>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</si>
  <si>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</si>
  <si>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Kredyt inwestycyjny</t>
  </si>
  <si>
    <t>pożyczki zaciągnięte w WFOŚiGW</t>
  </si>
  <si>
    <t>WFOŚiGW w Warszawie</t>
  </si>
  <si>
    <t>2002 - 2005</t>
  </si>
  <si>
    <t>pożyczka zaciągnięta w WFOŚiGW</t>
  </si>
  <si>
    <t>2006 r.</t>
  </si>
  <si>
    <t>Obsługa odsetek/dyskonta</t>
  </si>
  <si>
    <t>Fundusze strukturalne</t>
  </si>
  <si>
    <t>Poręczenia i gwarancje</t>
  </si>
  <si>
    <t>SPZZOZ</t>
  </si>
  <si>
    <t>Odsetki</t>
  </si>
  <si>
    <t>Zobowiązania wymagalne</t>
  </si>
  <si>
    <t>Ogółem dług</t>
  </si>
  <si>
    <t>Ogółem odsetki</t>
  </si>
  <si>
    <t>Dochody budżetu</t>
  </si>
  <si>
    <t>Wskaźnik  (art. 169 ustawy o fin. publ. maks. 15  %)</t>
  </si>
  <si>
    <t>Wskaźnik ( art. 170 ustawy o fin. publ.maks. 50,2 %)</t>
  </si>
  <si>
    <t>Załącznik Nr 9</t>
  </si>
  <si>
    <r>
      <t xml:space="preserve">Rozdział 75020 - Starostwa powiatowe - </t>
    </r>
    <r>
      <rPr>
        <sz val="8"/>
        <rFont val="Arial CE"/>
        <family val="0"/>
      </rPr>
      <t xml:space="preserve"> zwiększa wydatki o kwotę 70.000 zł z przeznaczeniem na opracowanie dokumentacji projektowo - kosztorysowej na zadanie "Prace termomodernizacyjne w budynkach użyteczności publicznej Powiatu Wyszkowskiego". Dokumentacja stanowi załącznik do wniosku o dofinansowanie zadania z Norweskiego Mechanizmu Finansowego.</t>
    </r>
  </si>
  <si>
    <t>2. ZS Nr 2 w Wyszkowie - 35.350 zł</t>
  </si>
  <si>
    <t>3. SOSW w Wyszkowie - 30.027 zł</t>
  </si>
  <si>
    <t>4. CKP w Wyszkowie - 13.285 zl</t>
  </si>
  <si>
    <t>6. ZS w Zabrodziu - 12.100 zł</t>
  </si>
  <si>
    <t>7. Bursa Szkolna w Wyszkowie - 2.424 zł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</si>
  <si>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</si>
  <si>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</si>
  <si>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</si>
  <si>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</si>
  <si>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8020</t>
  </si>
  <si>
    <r>
      <t>Rozdział 75704 - Rozliczenia z tytułu poręczeń i gwarancji udzielonych przez Skarb Państwa lub jednostkę samorządu terytorialnego</t>
    </r>
    <r>
      <rPr>
        <sz val="8"/>
        <rFont val="Arial CE"/>
        <family val="0"/>
      </rPr>
      <t xml:space="preserve"> - uwalnia się kwotę 1.000.000 zł zaplanowaną na poręczenie kredytu dla SPZZOZ w Wyszkowie w związku z podjęciem Uchwały przedłużajacej poręczenie kredytu do 19 maja  2008 r.</t>
    </r>
  </si>
  <si>
    <r>
      <t>Rozdział 70005 - Gospodarka gruntami i nieruchomościami</t>
    </r>
    <r>
      <rPr>
        <sz val="8"/>
        <rFont val="Arial CE"/>
        <family val="0"/>
      </rPr>
      <t xml:space="preserve"> - zmniejsza się dochody powiatu o kwotę 1.000.000 zł z tytułu sprzedaży nieruchomości zaplanowanej na zabezpieczenie spłaty poręczenia kredytu dla SPZZOZ w Wyszkowie </t>
    </r>
  </si>
  <si>
    <t>700</t>
  </si>
  <si>
    <t>Gospodarka mieszkaniowa</t>
  </si>
  <si>
    <t>70005</t>
  </si>
  <si>
    <t>Gospodarka gruntami i nieruchomościami</t>
  </si>
  <si>
    <t>0870</t>
  </si>
  <si>
    <t>Wpływy ze sprzedaży składników majątkowych</t>
  </si>
  <si>
    <r>
      <t xml:space="preserve">Rozdział 75801 - Część oświatowa subwencji ogólnej dla jednostek samorządu terytorialnego- </t>
    </r>
    <r>
      <rPr>
        <sz val="8"/>
        <rFont val="Arial CE"/>
        <family val="0"/>
      </rPr>
      <t xml:space="preserve"> pismem Ministra Finansów ST4-4820/163/2006 z dnia 14.03.2006 r została zmniejszona część oświatowa subwencji ogólnej na 2006 r. o kwotę 343.974 zł w związku z tym zmniejsza się dochody powiatu.</t>
    </r>
  </si>
  <si>
    <r>
      <t>Rozdział 75818 - Rezerwy ogólne i celowe</t>
    </r>
    <r>
      <rPr>
        <sz val="8"/>
        <rFont val="Arial CE"/>
        <family val="0"/>
      </rPr>
      <t xml:space="preserve"> - dokonuje się likwidacji rezerwy celowej w kwocie 222.391 zł. Środki przeznacza się:audyty energetyczne i opracowanie dokumentacji projektowo -  kosztorysowej do złożenia wniosku do Norweskiego Mechanizmu finansowego - kwota 99.658 zł, zwiększenie wynagrodzeń i pochodnych w szkołach ZS Nr 2 - 15.000 zł, ZS Nr 1 15.000 zł, ZS w Zabrodziu - 15.000 zł,  Bursa Szkolna - 10.000 zł, zakup samochodu dla DD w Dębinkach - 49.733 zł, odprawa emerytalna i nagrody jubileuszowe dla PUP - 18.000 zł</t>
    </r>
  </si>
  <si>
    <t>Zestawienie zmian w planie dochodów podlegających przekazaniu do budżetu państwa związanych z realizacją zadań z zakresu administracji rządowej i innych zadań zleconych</t>
  </si>
  <si>
    <t>710</t>
  </si>
  <si>
    <t>71015</t>
  </si>
  <si>
    <t>Nadzór budowlany</t>
  </si>
  <si>
    <t>0570</t>
  </si>
  <si>
    <t>Grzywny, mandaty i inne kary pieniężne od ludności</t>
  </si>
  <si>
    <t>Załącznik Nr 10</t>
  </si>
  <si>
    <t>2360</t>
  </si>
  <si>
    <t>Dochody jednostek samorządu terytorialnego związane z realizacją zadań z zakresu administracji rzadowej oraz  innych zadań zleconych ustawami</t>
  </si>
  <si>
    <t>Dokonuje się podziału nierozdysponowanej nadwyżki  budżetowej z roku 2005 w kwocie 866.584 zł i tak:</t>
  </si>
  <si>
    <t>5. ZS w Długosiodle - 6.751 zł</t>
  </si>
  <si>
    <t>1. ZS Nr 1 w Wyszkowie - 41.688 zł</t>
  </si>
  <si>
    <t>80197</t>
  </si>
  <si>
    <t>Gospodarstwa pomocnicze</t>
  </si>
  <si>
    <t>2380</t>
  </si>
  <si>
    <t>Wpływy do budżetu części zysku gospodarstwa pomocniczego</t>
  </si>
  <si>
    <t>4170</t>
  </si>
  <si>
    <t>Wydatki remontowe</t>
  </si>
  <si>
    <t>Zwiększa się dochody o kwotę 25.152 zł z tytułu większych niż planowano dochodów za realizację  zadań z zakresu administracji rządowej.</t>
  </si>
  <si>
    <r>
      <t xml:space="preserve">Rozdział 80197 - Gospodarstwa pomocnicze - </t>
    </r>
    <r>
      <rPr>
        <sz val="8"/>
        <rFont val="Arial CE"/>
        <family val="0"/>
      </rPr>
      <t>zwiększa się dochody powiatu o kwotę 25.986 zł z tytułu wpłaty części zysku osiągniętego przez Gospodarstwo pomocnicze przy CKP w Wyszkowie.</t>
    </r>
  </si>
  <si>
    <r>
      <t>Rozdział 80140 - Centra kształcenia ustawicznego i praktycznego oraz dokształcania zawodowego   -</t>
    </r>
    <r>
      <rPr>
        <sz val="8"/>
        <rFont val="Arial CE"/>
        <family val="0"/>
      </rPr>
      <t xml:space="preserve"> zwiększa się dochody powiatu o kwotę 18.040 zł  z tytułu wpływów z lat ubiegłych za praktyczną naukę zawodu. Środki przeznacza się na wydatki bieżace CKP. Ponadto zwiększa się wydatki remontowe o kwotę 33.138 zł z przeznaczeniem na remont dachu.</t>
    </r>
  </si>
  <si>
    <r>
      <t xml:space="preserve">Rozdział 85333 - Powiatowe urzędy pracy - </t>
    </r>
    <r>
      <rPr>
        <sz val="8"/>
        <rFont val="Arial CE"/>
        <family val="0"/>
      </rPr>
      <t>zwiększa się plan dochodów powiatu o kwotę 29.263 zł z tytułu refundacji wynagrodzeń koordynatorów do obsługi projektów w ramach SPORZL . Środki przeznacza się na wynagrodzenia i pochodne od wynagrodzeń pracowników zatrudnionych w PUP obsługujących te programy.</t>
    </r>
  </si>
  <si>
    <t>4018</t>
  </si>
  <si>
    <t>4019</t>
  </si>
  <si>
    <t>4118</t>
  </si>
  <si>
    <t>4119</t>
  </si>
  <si>
    <t>4128</t>
  </si>
  <si>
    <t>4129</t>
  </si>
  <si>
    <t>2888</t>
  </si>
  <si>
    <t>Dotacja celowa otrzymana przez jednostkę samorządu terytorialnego od innej jednostki samorządu terytorialnego będącej instytucją wdrażającą na zadania bieżące realizowane na podstawie porozumień.</t>
  </si>
  <si>
    <t>Wypłaty z tytułu gwarancji i poręczeń</t>
  </si>
  <si>
    <t xml:space="preserve">dodatki motywacyjne i pochodne  dla nauczycieli na okres od 1 lutego do 30 czerwca 2006 i od 1 września  do 31 października 2006 r. - 141.625 zł w tym: </t>
  </si>
  <si>
    <r>
      <t>Rozdział 60014 - Drogi publiczne powiatowe</t>
    </r>
    <r>
      <rPr>
        <sz val="8"/>
        <rFont val="Arial CE"/>
        <family val="2"/>
      </rPr>
      <t xml:space="preserve"> - zwiększa się plan wydatków  inwestycyjnych o kwotę 267.535 zł zgodnie z załącznikiem inwestycyjnym w tym: na odnowy i modernizacje dróg powiatowych kwota 261.435 zł, na zapłatę drugiej części za opracowanie studium wykonalności dróg realizowanych w ramach ZPORR - 6.100 zł. </t>
    </r>
  </si>
  <si>
    <t>Do Uchwały Nr XL/277/2006</t>
  </si>
  <si>
    <t>z dnia 28 kwietnia 2006 r.</t>
  </si>
  <si>
    <t>do Uchwały Nr XL/277/2006</t>
  </si>
  <si>
    <t xml:space="preserve">z dnia 28 kwietnia </t>
  </si>
  <si>
    <r>
      <t xml:space="preserve">Rozdział 80120 - Licea ogólnokształcące - </t>
    </r>
    <r>
      <rPr>
        <sz val="8"/>
        <rFont val="Arial CE"/>
        <family val="0"/>
      </rPr>
      <t xml:space="preserve">dokonuje się przeniesień wydatków pomiędzy rozdziałami klasyfikacji budżetowej </t>
    </r>
    <r>
      <rPr>
        <b/>
        <i/>
        <sz val="8"/>
        <rFont val="Arial CE"/>
        <family val="0"/>
      </rPr>
      <t xml:space="preserve"> . </t>
    </r>
    <r>
      <rPr>
        <sz val="8"/>
        <rFont val="Arial CE"/>
        <family val="0"/>
      </rPr>
      <t>Zmniejsza się wydatki   zaplanowane jako dotacja  Społecznego Liceum Ogólnokształcącego o kwotę 62.055 zł, a zwiększa wydatki w rozdziale 80130 - Szkoły zawodowe z przeznaczeniem na dotację podmiotową  na utrzymanie Społecznego Technikum Poligraficznego. Obie szkoły prowadzi ZDZ Centrum Kształcenia  w Wyszkowie.</t>
    </r>
  </si>
  <si>
    <t>Zwiększa się  dochody i wydatki powiatu o kwotę 250.000 zł .Zwiększone środki pochodzą z pomocy finansowej: Z budżetu Województwa Mazowieckiego 82.000 zł, z budżetu Gminy Długosiodło - 168.000 zł z przeznaczeniem  na realizację zadania pn "Rozbudowa budynku Zespołu Szkół w Długosiodle" w ramach Samorządowego Programu Rozwoju Mazowsza - Kompopnent "B"</t>
  </si>
  <si>
    <r>
      <t>Rozdział 80130 - Szkoły zawodowe</t>
    </r>
    <r>
      <rPr>
        <sz val="8"/>
        <rFont val="Arial CE"/>
        <family val="2"/>
      </rPr>
      <t xml:space="preserve"> - zwiększa się  dochody powiatu o kwotę 18.000 zł .Zwiększone środki pochodzą z pomocy finansowej z budżetu Województwa Mazowieckiego </t>
    </r>
  </si>
  <si>
    <t>Zwiększa się  wydatki o kwotę 105.755 zł z przeznaczeniem na:</t>
  </si>
  <si>
    <t>3) na realizację zadania pn " Wyposażenie pracowni Obsługi Konsumenta w Zespole Szkół w Zabrodziu""  w ramach Samorządowego Programu Rozwoju Mazowsza - Komponent "B" - kwota 36.000 zł</t>
  </si>
  <si>
    <t>do Uchwały XL/277/2006</t>
  </si>
  <si>
    <t>z dnia  28 kwietnia 2006 r.</t>
  </si>
  <si>
    <t xml:space="preserve">Zmniejsza się dochody podlegajace przekazaniu do budżetu państwa związanych z realizacją zadań z zakresu administracji rządowej i innych zadań zleconych ustawami na podstawie pisma Mazowieckiego Urzędu Wojewódzkiego FIN I/301/3011/24/2006 z dnia 22 marca 2006 r. informującego o ostatecznych kwotach dotacji celowych i kwotach dochodów na 2006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</si>
</sst>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</numFmts>
  <fonts count="18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3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vertical="center" wrapText="1"/>
    </xf>
    <xf numFmtId="164" fontId="1" fillId="0" borderId="8" xfId="15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vertical="center" wrapText="1"/>
    </xf>
    <xf numFmtId="164" fontId="7" fillId="0" borderId="12" xfId="15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0" xfId="15" applyNumberFormat="1" applyFont="1" applyBorder="1" applyAlignment="1">
      <alignment horizontal="center" vertical="center" wrapText="1"/>
    </xf>
    <xf numFmtId="164" fontId="2" fillId="0" borderId="4" xfId="15" applyNumberFormat="1" applyFont="1" applyBorder="1" applyAlignment="1">
      <alignment horizontal="center" vertical="center" wrapText="1"/>
    </xf>
    <xf numFmtId="3" fontId="2" fillId="0" borderId="4" xfId="15" applyNumberFormat="1" applyFont="1" applyBorder="1" applyAlignment="1">
      <alignment horizontal="center" vertical="center" wrapText="1"/>
    </xf>
    <xf numFmtId="164" fontId="2" fillId="0" borderId="21" xfId="1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15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8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3" xfId="15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left" vertical="center" wrapText="1"/>
    </xf>
    <xf numFmtId="3" fontId="2" fillId="0" borderId="27" xfId="15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164" fontId="2" fillId="0" borderId="27" xfId="15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7" xfId="15" applyNumberFormat="1" applyFont="1" applyBorder="1" applyAlignment="1">
      <alignment horizontal="center" vertical="center" wrapText="1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1" fillId="0" borderId="7" xfId="15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2" fillId="0" borderId="11" xfId="15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3" fontId="2" fillId="0" borderId="30" xfId="15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164" fontId="2" fillId="0" borderId="30" xfId="15" applyNumberFormat="1" applyFont="1" applyBorder="1" applyAlignment="1">
      <alignment vertical="center" wrapText="1"/>
    </xf>
    <xf numFmtId="164" fontId="2" fillId="0" borderId="30" xfId="15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64" fontId="2" fillId="0" borderId="3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64" fontId="2" fillId="0" borderId="4" xfId="15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30" xfId="15" applyNumberFormat="1" applyFont="1" applyBorder="1" applyAlignment="1">
      <alignment horizontal="center" vertical="center" wrapText="1"/>
    </xf>
    <xf numFmtId="164" fontId="1" fillId="0" borderId="30" xfId="15" applyNumberFormat="1" applyFont="1" applyBorder="1" applyAlignment="1">
      <alignment horizontal="center" vertical="center" wrapText="1"/>
    </xf>
    <xf numFmtId="164" fontId="1" fillId="0" borderId="31" xfId="15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" fillId="0" borderId="19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164" fontId="2" fillId="0" borderId="24" xfId="15" applyNumberFormat="1" applyFont="1" applyBorder="1" applyAlignment="1">
      <alignment horizontal="center" vertical="center" wrapText="1"/>
    </xf>
    <xf numFmtId="164" fontId="1" fillId="0" borderId="20" xfId="15" applyNumberFormat="1" applyFont="1" applyBorder="1" applyAlignment="1">
      <alignment horizontal="center" vertical="center" wrapText="1"/>
    </xf>
    <xf numFmtId="3" fontId="1" fillId="0" borderId="4" xfId="15" applyNumberFormat="1" applyFont="1" applyBorder="1" applyAlignment="1">
      <alignment horizontal="center" vertical="center" wrapText="1"/>
    </xf>
    <xf numFmtId="164" fontId="1" fillId="0" borderId="6" xfId="15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6" xfId="15" applyNumberFormat="1" applyFont="1" applyBorder="1" applyAlignment="1">
      <alignment horizontal="center" vertical="center" wrapText="1"/>
    </xf>
    <xf numFmtId="3" fontId="1" fillId="0" borderId="33" xfId="15" applyNumberFormat="1" applyFont="1" applyBorder="1" applyAlignment="1">
      <alignment horizontal="center" vertical="center" wrapText="1"/>
    </xf>
    <xf numFmtId="3" fontId="1" fillId="0" borderId="34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1" fillId="0" borderId="3" xfId="15" applyNumberFormat="1" applyFont="1" applyBorder="1" applyAlignment="1">
      <alignment vertical="center"/>
    </xf>
    <xf numFmtId="164" fontId="10" fillId="0" borderId="3" xfId="15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164" fontId="10" fillId="0" borderId="36" xfId="15" applyNumberFormat="1" applyFont="1" applyBorder="1" applyAlignment="1">
      <alignment vertical="center"/>
    </xf>
    <xf numFmtId="164" fontId="10" fillId="0" borderId="2" xfId="15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12" fillId="0" borderId="3" xfId="15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0" fillId="0" borderId="15" xfId="15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37" xfId="15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64" fontId="12" fillId="0" borderId="3" xfId="15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10" fillId="0" borderId="3" xfId="15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1" fillId="0" borderId="3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64" fontId="10" fillId="0" borderId="4" xfId="15" applyNumberFormat="1" applyFont="1" applyBorder="1" applyAlignment="1">
      <alignment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164" fontId="10" fillId="0" borderId="40" xfId="15" applyNumberFormat="1" applyFont="1" applyBorder="1" applyAlignment="1">
      <alignment vertical="center"/>
    </xf>
    <xf numFmtId="164" fontId="10" fillId="0" borderId="10" xfId="15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1" xfId="15" applyNumberFormat="1" applyFont="1" applyBorder="1" applyAlignment="1">
      <alignment vertical="center"/>
    </xf>
    <xf numFmtId="164" fontId="10" fillId="0" borderId="16" xfId="15" applyNumberFormat="1" applyFont="1" applyBorder="1" applyAlignment="1">
      <alignment vertical="center"/>
    </xf>
    <xf numFmtId="0" fontId="10" fillId="0" borderId="4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164" fontId="10" fillId="0" borderId="37" xfId="15" applyNumberFormat="1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11" fillId="0" borderId="7" xfId="15" applyNumberFormat="1" applyFont="1" applyBorder="1" applyAlignment="1">
      <alignment vertical="center"/>
    </xf>
    <xf numFmtId="164" fontId="11" fillId="0" borderId="7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18" xfId="15" applyNumberFormat="1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8" xfId="15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4" fontId="11" fillId="0" borderId="18" xfId="15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3" xfId="0" applyFont="1" applyBorder="1" applyAlignment="1">
      <alignment horizontal="justify" wrapText="1"/>
    </xf>
    <xf numFmtId="164" fontId="10" fillId="0" borderId="3" xfId="15" applyNumberFormat="1" applyFont="1" applyBorder="1" applyAlignment="1">
      <alignment/>
    </xf>
    <xf numFmtId="0" fontId="10" fillId="0" borderId="3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64" fontId="10" fillId="0" borderId="30" xfId="15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164" fontId="10" fillId="0" borderId="47" xfId="15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1" fillId="0" borderId="33" xfId="0" applyFont="1" applyBorder="1" applyAlignment="1">
      <alignment/>
    </xf>
    <xf numFmtId="164" fontId="11" fillId="0" borderId="34" xfId="15" applyNumberFormat="1" applyFont="1" applyBorder="1" applyAlignment="1">
      <alignment/>
    </xf>
    <xf numFmtId="0" fontId="10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vertical="center" wrapText="1"/>
    </xf>
    <xf numFmtId="164" fontId="2" fillId="0" borderId="10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 wrapText="1"/>
    </xf>
    <xf numFmtId="164" fontId="2" fillId="0" borderId="29" xfId="15" applyNumberFormat="1" applyFont="1" applyBorder="1" applyAlignment="1">
      <alignment horizontal="center" vertical="center" wrapText="1"/>
    </xf>
    <xf numFmtId="164" fontId="2" fillId="0" borderId="30" xfId="15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center" vertical="top" wrapText="1"/>
    </xf>
    <xf numFmtId="164" fontId="10" fillId="0" borderId="36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64" fontId="12" fillId="0" borderId="3" xfId="15" applyNumberFormat="1" applyFont="1" applyBorder="1" applyAlignment="1">
      <alignment vertical="top"/>
    </xf>
    <xf numFmtId="164" fontId="12" fillId="0" borderId="2" xfId="15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 horizontal="center" vertical="top" wrapText="1"/>
    </xf>
    <xf numFmtId="164" fontId="10" fillId="0" borderId="40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9" xfId="0" applyFont="1" applyBorder="1" applyAlignment="1">
      <alignment wrapText="1"/>
    </xf>
    <xf numFmtId="164" fontId="10" fillId="0" borderId="4" xfId="15" applyNumberFormat="1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justify" wrapText="1"/>
    </xf>
    <xf numFmtId="0" fontId="11" fillId="0" borderId="3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15" applyNumberFormat="1" applyFont="1" applyAlignment="1">
      <alignment vertical="center"/>
    </xf>
    <xf numFmtId="0" fontId="10" fillId="0" borderId="50" xfId="0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justify" vertical="center"/>
    </xf>
    <xf numFmtId="164" fontId="11" fillId="0" borderId="4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horizontal="justify" vertical="center"/>
    </xf>
    <xf numFmtId="49" fontId="10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justify" vertical="center"/>
    </xf>
    <xf numFmtId="164" fontId="14" fillId="0" borderId="3" xfId="15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justify" vertical="center"/>
    </xf>
    <xf numFmtId="164" fontId="10" fillId="0" borderId="3" xfId="15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center" vertical="center"/>
    </xf>
    <xf numFmtId="164" fontId="10" fillId="0" borderId="21" xfId="15" applyNumberFormat="1" applyFont="1" applyBorder="1" applyAlignment="1">
      <alignment vertical="center"/>
    </xf>
    <xf numFmtId="164" fontId="10" fillId="0" borderId="18" xfId="15" applyNumberFormat="1" applyFont="1" applyBorder="1" applyAlignment="1">
      <alignment horizontal="justify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justify" vertical="center"/>
    </xf>
    <xf numFmtId="164" fontId="10" fillId="0" borderId="49" xfId="15" applyNumberFormat="1" applyFont="1" applyBorder="1" applyAlignment="1">
      <alignment horizontal="justify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justify" vertical="center"/>
    </xf>
    <xf numFmtId="164" fontId="11" fillId="0" borderId="49" xfId="15" applyNumberFormat="1" applyFont="1" applyBorder="1" applyAlignment="1">
      <alignment horizontal="justify" vertical="center"/>
    </xf>
    <xf numFmtId="0" fontId="13" fillId="0" borderId="49" xfId="0" applyNumberFormat="1" applyFont="1" applyBorder="1" applyAlignment="1">
      <alignment horizontal="justify" vertical="center"/>
    </xf>
    <xf numFmtId="164" fontId="13" fillId="0" borderId="49" xfId="15" applyNumberFormat="1" applyFont="1" applyBorder="1" applyAlignment="1">
      <alignment horizontal="justify" vertical="center"/>
    </xf>
    <xf numFmtId="164" fontId="14" fillId="0" borderId="49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horizontal="justify" vertical="center"/>
    </xf>
    <xf numFmtId="49" fontId="11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justify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justify" vertical="center"/>
    </xf>
    <xf numFmtId="164" fontId="10" fillId="0" borderId="49" xfId="15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center" vertical="center"/>
    </xf>
    <xf numFmtId="164" fontId="10" fillId="0" borderId="21" xfId="15" applyNumberFormat="1" applyFont="1" applyBorder="1" applyAlignment="1">
      <alignment vertical="center"/>
    </xf>
    <xf numFmtId="164" fontId="13" fillId="0" borderId="49" xfId="15" applyNumberFormat="1" applyFont="1" applyBorder="1" applyAlignment="1">
      <alignment horizontal="justify" vertical="center"/>
    </xf>
    <xf numFmtId="0" fontId="11" fillId="0" borderId="48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justify" vertical="center" wrapText="1"/>
    </xf>
    <xf numFmtId="164" fontId="11" fillId="0" borderId="33" xfId="15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11" fillId="0" borderId="0" xfId="15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35" xfId="0" applyNumberFormat="1" applyFont="1" applyBorder="1" applyAlignment="1">
      <alignment horizontal="center" wrapText="1"/>
    </xf>
    <xf numFmtId="0" fontId="11" fillId="0" borderId="53" xfId="0" applyFont="1" applyBorder="1" applyAlignment="1">
      <alignment/>
    </xf>
    <xf numFmtId="0" fontId="10" fillId="0" borderId="43" xfId="0" applyFont="1" applyBorder="1" applyAlignment="1">
      <alignment horizontal="center" wrapText="1"/>
    </xf>
    <xf numFmtId="164" fontId="13" fillId="0" borderId="21" xfId="15" applyNumberFormat="1" applyFont="1" applyBorder="1" applyAlignment="1">
      <alignment horizontal="justify" vertical="center"/>
    </xf>
    <xf numFmtId="164" fontId="13" fillId="0" borderId="21" xfId="15" applyNumberFormat="1" applyFont="1" applyBorder="1" applyAlignment="1">
      <alignment horizontal="justify" vertical="center"/>
    </xf>
    <xf numFmtId="0" fontId="11" fillId="0" borderId="35" xfId="0" applyFont="1" applyBorder="1" applyAlignment="1">
      <alignment horizontal="center" wrapText="1"/>
    </xf>
    <xf numFmtId="49" fontId="11" fillId="0" borderId="35" xfId="0" applyNumberFormat="1" applyFont="1" applyBorder="1" applyAlignment="1">
      <alignment horizontal="center" wrapText="1"/>
    </xf>
    <xf numFmtId="164" fontId="14" fillId="0" borderId="18" xfId="15" applyNumberFormat="1" applyFont="1" applyBorder="1" applyAlignment="1">
      <alignment vertical="center"/>
    </xf>
    <xf numFmtId="164" fontId="14" fillId="0" borderId="49" xfId="15" applyNumberFormat="1" applyFont="1" applyBorder="1" applyAlignment="1">
      <alignment horizontal="justify" vertical="center"/>
    </xf>
    <xf numFmtId="164" fontId="10" fillId="0" borderId="4" xfId="15" applyNumberFormat="1" applyFont="1" applyBorder="1" applyAlignment="1">
      <alignment horizontal="justify" vertical="center"/>
    </xf>
    <xf numFmtId="49" fontId="11" fillId="0" borderId="1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justify" vertical="center"/>
    </xf>
    <xf numFmtId="164" fontId="10" fillId="0" borderId="4" xfId="15" applyNumberFormat="1" applyFont="1" applyBorder="1" applyAlignment="1">
      <alignment horizontal="justify" vertical="center"/>
    </xf>
    <xf numFmtId="164" fontId="10" fillId="0" borderId="21" xfId="15" applyNumberFormat="1" applyFont="1" applyBorder="1" applyAlignment="1">
      <alignment horizontal="justify" vertical="center"/>
    </xf>
    <xf numFmtId="164" fontId="2" fillId="0" borderId="32" xfId="15" applyNumberFormat="1" applyFont="1" applyBorder="1" applyAlignment="1">
      <alignment horizontal="center" vertical="center" wrapText="1"/>
    </xf>
    <xf numFmtId="164" fontId="2" fillId="0" borderId="35" xfId="15" applyNumberFormat="1" applyFont="1" applyBorder="1" applyAlignment="1">
      <alignment horizontal="center" vertical="center" wrapText="1"/>
    </xf>
    <xf numFmtId="164" fontId="2" fillId="0" borderId="49" xfId="15" applyNumberFormat="1" applyFont="1" applyBorder="1" applyAlignment="1">
      <alignment horizontal="center" vertical="center" wrapText="1"/>
    </xf>
    <xf numFmtId="164" fontId="7" fillId="0" borderId="35" xfId="15" applyNumberFormat="1" applyFont="1" applyBorder="1" applyAlignment="1">
      <alignment horizontal="center" vertical="center" wrapText="1"/>
    </xf>
    <xf numFmtId="164" fontId="2" fillId="0" borderId="49" xfId="15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41" xfId="0" applyNumberFormat="1" applyFont="1" applyBorder="1" applyAlignment="1">
      <alignment horizontal="right" vertical="center" wrapText="1"/>
    </xf>
    <xf numFmtId="164" fontId="1" fillId="0" borderId="54" xfId="15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164" fontId="2" fillId="0" borderId="54" xfId="15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right" vertical="center" wrapText="1"/>
    </xf>
    <xf numFmtId="164" fontId="1" fillId="0" borderId="49" xfId="15" applyNumberFormat="1" applyFont="1" applyBorder="1" applyAlignment="1">
      <alignment horizontal="center" vertical="center" wrapText="1"/>
    </xf>
    <xf numFmtId="164" fontId="1" fillId="0" borderId="39" xfId="15" applyNumberFormat="1" applyFont="1" applyBorder="1" applyAlignment="1">
      <alignment horizontal="center" vertical="center" wrapText="1"/>
    </xf>
    <xf numFmtId="164" fontId="2" fillId="0" borderId="55" xfId="15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164" fontId="1" fillId="0" borderId="55" xfId="15" applyNumberFormat="1" applyFont="1" applyBorder="1" applyAlignment="1">
      <alignment horizontal="center" vertical="center" wrapText="1"/>
    </xf>
    <xf numFmtId="164" fontId="2" fillId="0" borderId="41" xfId="15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justify" vertical="center"/>
    </xf>
    <xf numFmtId="164" fontId="13" fillId="0" borderId="4" xfId="15" applyNumberFormat="1" applyFont="1" applyBorder="1" applyAlignment="1">
      <alignment horizontal="justify" vertic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64" fontId="10" fillId="0" borderId="35" xfId="15" applyNumberFormat="1" applyFont="1" applyBorder="1" applyAlignment="1">
      <alignment horizontal="justify" vertical="center"/>
    </xf>
    <xf numFmtId="164" fontId="11" fillId="0" borderId="35" xfId="15" applyNumberFormat="1" applyFont="1" applyBorder="1" applyAlignment="1">
      <alignment horizontal="justify" vertical="center"/>
    </xf>
    <xf numFmtId="164" fontId="11" fillId="0" borderId="18" xfId="15" applyNumberFormat="1" applyFont="1" applyBorder="1" applyAlignment="1">
      <alignment horizontal="justify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justify" vertical="center"/>
    </xf>
    <xf numFmtId="164" fontId="11" fillId="0" borderId="4" xfId="15" applyNumberFormat="1" applyFont="1" applyBorder="1" applyAlignment="1">
      <alignment horizontal="justify" vertical="center"/>
    </xf>
    <xf numFmtId="164" fontId="14" fillId="0" borderId="4" xfId="15" applyNumberFormat="1" applyFont="1" applyBorder="1" applyAlignment="1">
      <alignment horizontal="justify" vertical="center"/>
    </xf>
    <xf numFmtId="164" fontId="10" fillId="0" borderId="21" xfId="15" applyNumberFormat="1" applyFont="1" applyBorder="1" applyAlignment="1">
      <alignment horizontal="justify" vertical="center"/>
    </xf>
    <xf numFmtId="164" fontId="1" fillId="0" borderId="3" xfId="15" applyNumberFormat="1" applyFont="1" applyBorder="1" applyAlignment="1">
      <alignment horizontal="center" vertical="center" wrapText="1"/>
    </xf>
    <xf numFmtId="164" fontId="1" fillId="0" borderId="35" xfId="1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5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64" fontId="13" fillId="0" borderId="35" xfId="15" applyNumberFormat="1" applyFont="1" applyBorder="1" applyAlignment="1">
      <alignment horizontal="justify" vertical="center"/>
    </xf>
    <xf numFmtId="164" fontId="14" fillId="0" borderId="35" xfId="15" applyNumberFormat="1" applyFont="1" applyBorder="1" applyAlignment="1">
      <alignment horizontal="justify" vertical="center"/>
    </xf>
    <xf numFmtId="164" fontId="13" fillId="0" borderId="18" xfId="15" applyNumberFormat="1" applyFont="1" applyBorder="1" applyAlignment="1">
      <alignment horizontal="justify" vertical="center"/>
    </xf>
    <xf numFmtId="49" fontId="10" fillId="0" borderId="22" xfId="0" applyNumberFormat="1" applyFont="1" applyBorder="1" applyAlignment="1">
      <alignment horizontal="center" vertical="center"/>
    </xf>
    <xf numFmtId="164" fontId="13" fillId="0" borderId="35" xfId="15" applyNumberFormat="1" applyFont="1" applyBorder="1" applyAlignment="1">
      <alignment horizontal="justify" vertical="center"/>
    </xf>
    <xf numFmtId="164" fontId="13" fillId="0" borderId="18" xfId="15" applyNumberFormat="1" applyFont="1" applyBorder="1" applyAlignment="1">
      <alignment horizontal="justify" vertic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64" fontId="10" fillId="0" borderId="43" xfId="15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64" fontId="11" fillId="0" borderId="35" xfId="15" applyNumberFormat="1" applyFont="1" applyBorder="1" applyAlignment="1">
      <alignment/>
    </xf>
    <xf numFmtId="0" fontId="10" fillId="0" borderId="3" xfId="0" applyFont="1" applyBorder="1" applyAlignment="1">
      <alignment horizontal="center" wrapText="1"/>
    </xf>
    <xf numFmtId="164" fontId="10" fillId="0" borderId="35" xfId="15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10" fillId="0" borderId="35" xfId="15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9" xfId="15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164" fontId="10" fillId="0" borderId="41" xfId="0" applyNumberFormat="1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5" xfId="0" applyFont="1" applyBorder="1" applyAlignment="1">
      <alignment horizontal="center"/>
    </xf>
    <xf numFmtId="164" fontId="10" fillId="0" borderId="41" xfId="15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35" xfId="15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1" fillId="0" borderId="53" xfId="15" applyNumberFormat="1" applyFont="1" applyBorder="1" applyAlignment="1">
      <alignment/>
    </xf>
    <xf numFmtId="0" fontId="10" fillId="0" borderId="33" xfId="0" applyFont="1" applyBorder="1" applyAlignment="1">
      <alignment/>
    </xf>
    <xf numFmtId="164" fontId="10" fillId="0" borderId="34" xfId="15" applyNumberFormat="1" applyFont="1" applyBorder="1" applyAlignment="1">
      <alignment/>
    </xf>
    <xf numFmtId="164" fontId="10" fillId="0" borderId="56" xfId="15" applyNumberFormat="1" applyFont="1" applyBorder="1" applyAlignment="1">
      <alignment horizontal="center"/>
    </xf>
    <xf numFmtId="0" fontId="10" fillId="0" borderId="57" xfId="0" applyFont="1" applyBorder="1" applyAlignment="1">
      <alignment horizontal="center" vertical="top"/>
    </xf>
    <xf numFmtId="0" fontId="10" fillId="0" borderId="58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3" fillId="0" borderId="16" xfId="15" applyNumberFormat="1" applyFont="1" applyBorder="1" applyAlignment="1">
      <alignment wrapText="1"/>
    </xf>
    <xf numFmtId="164" fontId="3" fillId="0" borderId="16" xfId="15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2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15" applyNumberFormat="1" applyFont="1" applyBorder="1" applyAlignment="1">
      <alignment wrapText="1"/>
    </xf>
    <xf numFmtId="164" fontId="3" fillId="0" borderId="0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5" xfId="1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wrapText="1"/>
    </xf>
    <xf numFmtId="164" fontId="3" fillId="0" borderId="3" xfId="15" applyNumberFormat="1" applyFont="1" applyBorder="1" applyAlignment="1">
      <alignment wrapText="1"/>
    </xf>
    <xf numFmtId="164" fontId="3" fillId="0" borderId="3" xfId="15" applyNumberFormat="1" applyFont="1" applyBorder="1" applyAlignment="1">
      <alignment horizontal="center" wrapText="1"/>
    </xf>
    <xf numFmtId="164" fontId="9" fillId="0" borderId="3" xfId="15" applyNumberFormat="1" applyFont="1" applyBorder="1" applyAlignment="1">
      <alignment horizontal="center" wrapText="1"/>
    </xf>
    <xf numFmtId="164" fontId="9" fillId="0" borderId="3" xfId="15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5" xfId="15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8" xfId="15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164" fontId="3" fillId="0" borderId="3" xfId="15" applyNumberFormat="1" applyFont="1" applyBorder="1" applyAlignment="1">
      <alignment horizontal="center" vertical="top" wrapText="1"/>
    </xf>
    <xf numFmtId="164" fontId="3" fillId="0" borderId="3" xfId="15" applyNumberFormat="1" applyFont="1" applyBorder="1" applyAlignment="1">
      <alignment vertical="top" wrapText="1"/>
    </xf>
    <xf numFmtId="164" fontId="3" fillId="0" borderId="3" xfId="15" applyNumberFormat="1" applyFont="1" applyBorder="1" applyAlignment="1">
      <alignment vertical="top"/>
    </xf>
    <xf numFmtId="164" fontId="3" fillId="0" borderId="3" xfId="15" applyNumberFormat="1" applyFont="1" applyBorder="1" applyAlignment="1">
      <alignment horizontal="right" vertical="top"/>
    </xf>
    <xf numFmtId="164" fontId="3" fillId="0" borderId="35" xfId="15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top" wrapText="1"/>
    </xf>
    <xf numFmtId="164" fontId="3" fillId="0" borderId="4" xfId="15" applyNumberFormat="1" applyFont="1" applyBorder="1" applyAlignment="1">
      <alignment horizontal="center" vertical="top" wrapText="1"/>
    </xf>
    <xf numFmtId="164" fontId="3" fillId="0" borderId="4" xfId="15" applyNumberFormat="1" applyFont="1" applyBorder="1" applyAlignment="1">
      <alignment vertical="top" wrapText="1"/>
    </xf>
    <xf numFmtId="164" fontId="3" fillId="0" borderId="4" xfId="15" applyNumberFormat="1" applyFont="1" applyBorder="1" applyAlignment="1">
      <alignment vertical="top"/>
    </xf>
    <xf numFmtId="164" fontId="3" fillId="0" borderId="4" xfId="15" applyNumberFormat="1" applyFont="1" applyBorder="1" applyAlignment="1">
      <alignment horizontal="right" vertical="top"/>
    </xf>
    <xf numFmtId="164" fontId="3" fillId="0" borderId="49" xfId="15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164" fontId="3" fillId="0" borderId="21" xfId="15" applyNumberFormat="1" applyFont="1" applyBorder="1" applyAlignment="1">
      <alignment vertical="top"/>
    </xf>
    <xf numFmtId="164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top" wrapText="1"/>
    </xf>
    <xf numFmtId="164" fontId="3" fillId="0" borderId="15" xfId="15" applyNumberFormat="1" applyFont="1" applyBorder="1" applyAlignment="1">
      <alignment horizontal="center" vertical="top" wrapText="1"/>
    </xf>
    <xf numFmtId="164" fontId="3" fillId="0" borderId="15" xfId="15" applyNumberFormat="1" applyFont="1" applyBorder="1" applyAlignment="1">
      <alignment vertical="top" wrapText="1"/>
    </xf>
    <xf numFmtId="164" fontId="3" fillId="0" borderId="15" xfId="15" applyNumberFormat="1" applyFont="1" applyBorder="1" applyAlignment="1">
      <alignment vertical="top"/>
    </xf>
    <xf numFmtId="164" fontId="3" fillId="0" borderId="15" xfId="15" applyNumberFormat="1" applyFont="1" applyBorder="1" applyAlignment="1">
      <alignment horizontal="right" vertical="top"/>
    </xf>
    <xf numFmtId="164" fontId="3" fillId="0" borderId="41" xfId="15" applyNumberFormat="1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164" fontId="3" fillId="0" borderId="24" xfId="15" applyNumberFormat="1" applyFont="1" applyBorder="1" applyAlignment="1">
      <alignment vertical="top"/>
    </xf>
    <xf numFmtId="3" fontId="3" fillId="0" borderId="3" xfId="0" applyNumberFormat="1" applyFont="1" applyBorder="1" applyAlignment="1">
      <alignment horizontal="center" vertical="top" wrapText="1"/>
    </xf>
    <xf numFmtId="164" fontId="3" fillId="0" borderId="18" xfId="15" applyNumberFormat="1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9" fillId="0" borderId="3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164" fontId="3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164" fontId="3" fillId="0" borderId="35" xfId="15" applyNumberFormat="1" applyFont="1" applyBorder="1" applyAlignment="1">
      <alignment/>
    </xf>
    <xf numFmtId="0" fontId="3" fillId="0" borderId="18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164" fontId="3" fillId="0" borderId="18" xfId="15" applyNumberFormat="1" applyFont="1" applyBorder="1" applyAlignment="1">
      <alignment/>
    </xf>
    <xf numFmtId="0" fontId="9" fillId="0" borderId="15" xfId="0" applyFont="1" applyBorder="1" applyAlignment="1">
      <alignment wrapText="1"/>
    </xf>
    <xf numFmtId="164" fontId="3" fillId="0" borderId="18" xfId="15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3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18" xfId="0" applyNumberFormat="1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2" fontId="3" fillId="0" borderId="33" xfId="0" applyNumberFormat="1" applyFont="1" applyBorder="1" applyAlignment="1">
      <alignment wrapText="1"/>
    </xf>
    <xf numFmtId="10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6" xfId="15" applyNumberFormat="1" applyFont="1" applyBorder="1" applyAlignment="1">
      <alignment vertical="center"/>
    </xf>
    <xf numFmtId="164" fontId="10" fillId="0" borderId="0" xfId="15" applyNumberFormat="1" applyFont="1" applyAlignment="1">
      <alignment horizontal="left" vertical="center"/>
    </xf>
    <xf numFmtId="164" fontId="11" fillId="0" borderId="34" xfId="15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164" fontId="11" fillId="0" borderId="18" xfId="15" applyNumberFormat="1" applyFont="1" applyBorder="1" applyAlignment="1">
      <alignment vertical="center"/>
    </xf>
    <xf numFmtId="164" fontId="10" fillId="0" borderId="35" xfId="15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64" fontId="10" fillId="0" borderId="60" xfId="15" applyNumberFormat="1" applyFont="1" applyBorder="1" applyAlignment="1">
      <alignment horizontal="center" vertical="center"/>
    </xf>
    <xf numFmtId="164" fontId="3" fillId="0" borderId="24" xfId="15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4" fontId="10" fillId="0" borderId="18" xfId="15" applyNumberFormat="1" applyFont="1" applyBorder="1" applyAlignment="1">
      <alignment vertical="center"/>
    </xf>
    <xf numFmtId="164" fontId="14" fillId="0" borderId="21" xfId="15" applyNumberFormat="1" applyFont="1" applyBorder="1" applyAlignment="1">
      <alignment horizontal="justify"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0" borderId="18" xfId="15" applyNumberFormat="1" applyFont="1" applyBorder="1" applyAlignment="1">
      <alignment horizontal="justify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46" xfId="15" applyNumberFormat="1" applyFont="1" applyBorder="1" applyAlignment="1">
      <alignment horizontal="center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43" xfId="15" applyNumberFormat="1" applyFont="1" applyBorder="1" applyAlignment="1">
      <alignment horizontal="center" vertical="center" wrapText="1"/>
    </xf>
    <xf numFmtId="3" fontId="2" fillId="0" borderId="44" xfId="15" applyNumberFormat="1" applyFont="1" applyBorder="1" applyAlignment="1">
      <alignment horizontal="center" vertical="center" wrapText="1"/>
    </xf>
    <xf numFmtId="3" fontId="2" fillId="0" borderId="45" xfId="15" applyNumberFormat="1" applyFont="1" applyBorder="1" applyAlignment="1">
      <alignment horizontal="center"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4" fillId="0" borderId="0" xfId="15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3" fontId="2" fillId="0" borderId="61" xfId="15" applyNumberFormat="1" applyFont="1" applyBorder="1" applyAlignment="1">
      <alignment horizontal="center" vertical="center" wrapText="1"/>
    </xf>
    <xf numFmtId="3" fontId="2" fillId="0" borderId="62" xfId="15" applyNumberFormat="1" applyFont="1" applyBorder="1" applyAlignment="1">
      <alignment horizontal="center" vertical="center" wrapText="1"/>
    </xf>
    <xf numFmtId="3" fontId="2" fillId="0" borderId="63" xfId="15" applyNumberFormat="1" applyFont="1" applyBorder="1" applyAlignment="1">
      <alignment horizontal="center" vertical="center" wrapText="1"/>
    </xf>
    <xf numFmtId="3" fontId="2" fillId="0" borderId="64" xfId="15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52" xfId="15" applyNumberFormat="1" applyFont="1" applyBorder="1" applyAlignment="1">
      <alignment horizontal="center" vertical="center" wrapText="1"/>
    </xf>
    <xf numFmtId="3" fontId="2" fillId="0" borderId="56" xfId="15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horizontal="left" vertical="center"/>
    </xf>
    <xf numFmtId="0" fontId="10" fillId="0" borderId="5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11" fillId="0" borderId="63" xfId="15" applyNumberFormat="1" applyFont="1" applyBorder="1" applyAlignment="1">
      <alignment horizontal="center" vertical="top"/>
    </xf>
    <xf numFmtId="0" fontId="9" fillId="0" borderId="5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49" fontId="3" fillId="0" borderId="35" xfId="15" applyNumberFormat="1" applyFont="1" applyBorder="1" applyAlignment="1">
      <alignment horizontal="center"/>
    </xf>
    <xf numFmtId="49" fontId="3" fillId="0" borderId="36" xfId="15" applyNumberFormat="1" applyFont="1" applyBorder="1" applyAlignment="1">
      <alignment horizontal="center"/>
    </xf>
    <xf numFmtId="49" fontId="3" fillId="0" borderId="2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vertical="center" wrapText="1"/>
    </xf>
    <xf numFmtId="164" fontId="3" fillId="0" borderId="16" xfId="15" applyNumberFormat="1" applyFont="1" applyBorder="1" applyAlignment="1">
      <alignment vertical="center" wrapText="1"/>
    </xf>
    <xf numFmtId="164" fontId="3" fillId="0" borderId="15" xfId="15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56" xfId="0" applyFont="1" applyBorder="1" applyAlignment="1">
      <alignment horizontal="justify" wrapText="1"/>
    </xf>
    <xf numFmtId="164" fontId="3" fillId="0" borderId="0" xfId="15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35" xfId="15" applyNumberFormat="1" applyFont="1" applyBorder="1" applyAlignment="1">
      <alignment horizontal="center" wrapText="1"/>
    </xf>
    <xf numFmtId="164" fontId="3" fillId="0" borderId="36" xfId="15" applyNumberFormat="1" applyFont="1" applyBorder="1" applyAlignment="1">
      <alignment horizontal="center" wrapText="1"/>
    </xf>
    <xf numFmtId="164" fontId="3" fillId="0" borderId="2" xfId="15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69" xfId="0" applyFont="1" applyBorder="1" applyAlignment="1">
      <alignment horizontal="center" vertical="top"/>
    </xf>
    <xf numFmtId="0" fontId="10" fillId="0" borderId="69" xfId="0" applyFont="1" applyBorder="1" applyAlignment="1">
      <alignment horizontal="center" wrapText="1"/>
    </xf>
    <xf numFmtId="164" fontId="10" fillId="0" borderId="69" xfId="15" applyNumberFormat="1" applyFont="1" applyBorder="1" applyAlignment="1">
      <alignment horizontal="center" vertical="top"/>
    </xf>
    <xf numFmtId="164" fontId="10" fillId="0" borderId="70" xfId="15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164" fontId="10" fillId="0" borderId="16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 horizontal="center"/>
    </xf>
    <xf numFmtId="164" fontId="11" fillId="0" borderId="16" xfId="15" applyNumberFormat="1" applyFont="1" applyBorder="1" applyAlignment="1">
      <alignment horizontal="center"/>
    </xf>
    <xf numFmtId="164" fontId="11" fillId="0" borderId="17" xfId="15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32" xfId="15" applyNumberFormat="1" applyFont="1" applyBorder="1" applyAlignment="1">
      <alignment horizontal="center"/>
    </xf>
    <xf numFmtId="164" fontId="10" fillId="0" borderId="71" xfId="15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72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164" fontId="10" fillId="0" borderId="72" xfId="15" applyNumberFormat="1" applyFont="1" applyBorder="1" applyAlignment="1">
      <alignment horizontal="center"/>
    </xf>
    <xf numFmtId="164" fontId="10" fillId="0" borderId="73" xfId="15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10" fillId="0" borderId="63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164" fontId="10" fillId="0" borderId="35" xfId="0" applyNumberFormat="1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4" fontId="10" fillId="0" borderId="35" xfId="0" applyNumberFormat="1" applyFont="1" applyBorder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justify" vertical="top" wrapText="1"/>
    </xf>
    <xf numFmtId="164" fontId="10" fillId="0" borderId="0" xfId="15" applyNumberFormat="1" applyFont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0" fillId="0" borderId="53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164" fontId="10" fillId="0" borderId="0" xfId="15" applyNumberFormat="1" applyFont="1" applyAlignment="1">
      <alignment horizontal="center" wrapText="1"/>
    </xf>
    <xf numFmtId="2" fontId="10" fillId="0" borderId="0" xfId="15" applyNumberFormat="1" applyFont="1" applyAlignment="1">
      <alignment horizontal="justify" wrapText="1"/>
    </xf>
    <xf numFmtId="2" fontId="0" fillId="0" borderId="0" xfId="0" applyNumberFormat="1" applyAlignment="1">
      <alignment horizontal="justify"/>
    </xf>
    <xf numFmtId="164" fontId="10" fillId="0" borderId="49" xfId="0" applyNumberFormat="1" applyFont="1" applyBorder="1" applyAlignment="1">
      <alignment horizontal="left" wrapText="1"/>
    </xf>
    <xf numFmtId="0" fontId="10" fillId="0" borderId="5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53" xfId="0" applyFont="1" applyBorder="1" applyAlignment="1">
      <alignment horizontal="left" wrapText="1"/>
    </xf>
    <xf numFmtId="0" fontId="11" fillId="0" borderId="66" xfId="0" applyFont="1" applyBorder="1" applyAlignment="1">
      <alignment horizontal="left" wrapText="1"/>
    </xf>
    <xf numFmtId="0" fontId="11" fillId="0" borderId="67" xfId="0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0" borderId="35" xfId="0" applyFont="1" applyBorder="1" applyAlignment="1">
      <alignment horizontal="justify" wrapText="1"/>
    </xf>
    <xf numFmtId="0" fontId="10" fillId="0" borderId="36" xfId="0" applyFont="1" applyBorder="1" applyAlignment="1">
      <alignment horizontal="justify" wrapText="1"/>
    </xf>
    <xf numFmtId="0" fontId="10" fillId="0" borderId="2" xfId="0" applyFont="1" applyBorder="1" applyAlignment="1">
      <alignment horizontal="justify" wrapText="1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5" xfId="0" applyFont="1" applyBorder="1" applyAlignment="1">
      <alignment horizontal="justify" wrapText="1"/>
    </xf>
    <xf numFmtId="0" fontId="11" fillId="0" borderId="36" xfId="0" applyFont="1" applyBorder="1" applyAlignment="1">
      <alignment horizontal="justify" wrapText="1"/>
    </xf>
    <xf numFmtId="0" fontId="11" fillId="0" borderId="2" xfId="0" applyFont="1" applyBorder="1" applyAlignment="1">
      <alignment horizontal="justify" wrapText="1"/>
    </xf>
    <xf numFmtId="166" fontId="10" fillId="0" borderId="0" xfId="15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6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10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2" fontId="15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10" fillId="0" borderId="0" xfId="0" applyNumberFormat="1" applyFont="1" applyAlignment="1">
      <alignment horizontal="justify" vertical="center" wrapText="1"/>
    </xf>
    <xf numFmtId="0" fontId="15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justify" vertical="center" wrapText="1"/>
    </xf>
    <xf numFmtId="0" fontId="11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justify" vertical="center" wrapText="1"/>
    </xf>
    <xf numFmtId="0" fontId="16" fillId="0" borderId="0" xfId="0" applyNumberFormat="1" applyFont="1" applyAlignment="1">
      <alignment horizontal="justify" vertical="center" wrapText="1"/>
    </xf>
    <xf numFmtId="38" fontId="10" fillId="0" borderId="0" xfId="0" applyNumberFormat="1" applyFont="1" applyAlignment="1">
      <alignment horizontal="justify" vertical="center" wrapText="1"/>
    </xf>
    <xf numFmtId="38" fontId="16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8" fontId="1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8" fontId="15" fillId="0" borderId="0" xfId="0" applyNumberFormat="1" applyFont="1" applyAlignment="1">
      <alignment horizontal="justify" vertical="center" wrapText="1"/>
    </xf>
    <xf numFmtId="9" fontId="10" fillId="0" borderId="0" xfId="0" applyNumberFormat="1" applyFont="1" applyAlignment="1">
      <alignment horizontal="justify" vertical="center" wrapText="1"/>
    </xf>
    <xf numFmtId="4" fontId="15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37" fontId="10" fillId="0" borderId="0" xfId="0" applyNumberFormat="1" applyFont="1" applyAlignment="1">
      <alignment horizontal="center" vertical="center" wrapText="1"/>
    </xf>
    <xf numFmtId="37" fontId="10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5" fontId="13" fillId="0" borderId="0" xfId="0" applyNumberFormat="1" applyFont="1" applyAlignment="1">
      <alignment horizontal="justify" vertical="center" wrapText="1"/>
    </xf>
    <xf numFmtId="5" fontId="10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/>
    </xf>
    <xf numFmtId="49" fontId="13" fillId="0" borderId="0" xfId="0" applyNumberFormat="1" applyFont="1" applyAlignment="1">
      <alignment horizontal="justify" vertical="center"/>
    </xf>
    <xf numFmtId="49" fontId="10" fillId="0" borderId="6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164" fontId="10" fillId="0" borderId="0" xfId="15" applyNumberFormat="1" applyFont="1" applyAlignment="1">
      <alignment horizontal="left" vertical="center"/>
    </xf>
    <xf numFmtId="164" fontId="10" fillId="0" borderId="43" xfId="15" applyNumberFormat="1" applyFont="1" applyBorder="1" applyAlignment="1">
      <alignment horizontal="center" vertical="center"/>
    </xf>
    <xf numFmtId="164" fontId="10" fillId="0" borderId="45" xfId="15" applyNumberFormat="1" applyFont="1" applyBorder="1" applyAlignment="1">
      <alignment horizontal="center" vertical="center"/>
    </xf>
    <xf numFmtId="164" fontId="10" fillId="0" borderId="68" xfId="15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819400" y="2562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14</xdr:row>
      <xdr:rowOff>0</xdr:rowOff>
    </xdr:from>
    <xdr:to>
      <xdr:col>4</xdr:col>
      <xdr:colOff>504825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2819400" y="2562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3800475" y="241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241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3800475" y="241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241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34">
      <selection activeCell="P16" sqref="P16"/>
    </sheetView>
  </sheetViews>
  <sheetFormatPr defaultColWidth="9.140625" defaultRowHeight="12.75"/>
  <cols>
    <col min="1" max="1" width="3.57421875" style="168" customWidth="1"/>
    <col min="2" max="2" width="3.57421875" style="9" customWidth="1"/>
    <col min="3" max="3" width="5.57421875" style="9" customWidth="1"/>
    <col min="4" max="4" width="38.7109375" style="169" customWidth="1"/>
    <col min="5" max="5" width="14.421875" style="9" customWidth="1"/>
    <col min="6" max="6" width="6.28125" style="9" customWidth="1"/>
    <col min="7" max="7" width="9.421875" style="170" customWidth="1"/>
    <col min="8" max="8" width="8.57421875" style="9" customWidth="1"/>
    <col min="9" max="9" width="9.8515625" style="9" customWidth="1"/>
    <col min="10" max="10" width="9.00390625" style="9" customWidth="1"/>
    <col min="11" max="11" width="9.57421875" style="171" customWidth="1"/>
    <col min="12" max="13" width="9.421875" style="9" customWidth="1"/>
    <col min="14" max="14" width="9.57421875" style="172" customWidth="1"/>
    <col min="15" max="16384" width="9.140625" style="9" customWidth="1"/>
  </cols>
  <sheetData>
    <row r="1" spans="1:14" ht="10.5">
      <c r="A1" s="1"/>
      <c r="B1" s="2"/>
      <c r="C1" s="3"/>
      <c r="D1" s="4"/>
      <c r="E1" s="5"/>
      <c r="F1" s="3"/>
      <c r="G1" s="6"/>
      <c r="H1" s="7"/>
      <c r="I1" s="8"/>
      <c r="J1" s="633" t="s">
        <v>174</v>
      </c>
      <c r="K1" s="633"/>
      <c r="L1" s="633"/>
      <c r="M1" s="633"/>
      <c r="N1" s="633"/>
    </row>
    <row r="2" spans="1:14" ht="10.5">
      <c r="A2" s="1"/>
      <c r="B2" s="2"/>
      <c r="C2" s="3"/>
      <c r="D2" s="4"/>
      <c r="E2" s="606"/>
      <c r="F2" s="606"/>
      <c r="G2" s="606"/>
      <c r="H2" s="606"/>
      <c r="I2" s="606"/>
      <c r="J2" s="634" t="s">
        <v>515</v>
      </c>
      <c r="K2" s="634"/>
      <c r="L2" s="634"/>
      <c r="M2" s="634"/>
      <c r="N2" s="634"/>
    </row>
    <row r="3" spans="1:14" ht="10.5">
      <c r="A3" s="1"/>
      <c r="B3" s="2"/>
      <c r="C3" s="3"/>
      <c r="D3" s="4"/>
      <c r="E3" s="606"/>
      <c r="F3" s="606"/>
      <c r="G3" s="606"/>
      <c r="H3" s="606"/>
      <c r="I3" s="606"/>
      <c r="J3" s="607" t="s">
        <v>0</v>
      </c>
      <c r="K3" s="607"/>
      <c r="L3" s="607"/>
      <c r="M3" s="607"/>
      <c r="N3" s="607"/>
    </row>
    <row r="4" spans="1:14" ht="10.5">
      <c r="A4" s="1"/>
      <c r="B4" s="2"/>
      <c r="C4" s="3"/>
      <c r="D4" s="4"/>
      <c r="E4" s="606"/>
      <c r="F4" s="606"/>
      <c r="G4" s="606"/>
      <c r="H4" s="606"/>
      <c r="I4" s="606"/>
      <c r="J4" s="607" t="s">
        <v>516</v>
      </c>
      <c r="K4" s="607"/>
      <c r="L4" s="607"/>
      <c r="M4" s="607"/>
      <c r="N4" s="607"/>
    </row>
    <row r="5" spans="1:14" ht="10.5">
      <c r="A5" s="1"/>
      <c r="B5" s="2"/>
      <c r="C5" s="3"/>
      <c r="D5" s="4"/>
      <c r="E5" s="10"/>
      <c r="F5" s="10"/>
      <c r="G5" s="6"/>
      <c r="H5" s="10"/>
      <c r="I5" s="8"/>
      <c r="J5" s="11"/>
      <c r="K5" s="7"/>
      <c r="L5" s="11"/>
      <c r="M5" s="11"/>
      <c r="N5" s="11"/>
    </row>
    <row r="6" spans="1:14" ht="11.25" thickBot="1">
      <c r="A6" s="608" t="s">
        <v>1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</row>
    <row r="7" spans="1:14" ht="10.5" customHeight="1" thickTop="1">
      <c r="A7" s="609" t="s">
        <v>2</v>
      </c>
      <c r="B7" s="611" t="s">
        <v>3</v>
      </c>
      <c r="C7" s="591" t="s">
        <v>4</v>
      </c>
      <c r="D7" s="593" t="s">
        <v>5</v>
      </c>
      <c r="E7" s="595" t="s">
        <v>6</v>
      </c>
      <c r="F7" s="591" t="s">
        <v>7</v>
      </c>
      <c r="G7" s="597" t="s">
        <v>8</v>
      </c>
      <c r="H7" s="621" t="s">
        <v>9</v>
      </c>
      <c r="I7" s="623" t="s">
        <v>10</v>
      </c>
      <c r="J7" s="624"/>
      <c r="K7" s="624"/>
      <c r="L7" s="624"/>
      <c r="M7" s="624"/>
      <c r="N7" s="616"/>
    </row>
    <row r="8" spans="1:14" ht="6" customHeight="1" thickBot="1">
      <c r="A8" s="610"/>
      <c r="B8" s="612"/>
      <c r="C8" s="592"/>
      <c r="D8" s="594"/>
      <c r="E8" s="596"/>
      <c r="F8" s="592"/>
      <c r="G8" s="598"/>
      <c r="H8" s="622"/>
      <c r="I8" s="617"/>
      <c r="J8" s="618"/>
      <c r="K8" s="618"/>
      <c r="L8" s="618"/>
      <c r="M8" s="618"/>
      <c r="N8" s="619"/>
    </row>
    <row r="9" spans="1:14" ht="15" customHeight="1" thickTop="1">
      <c r="A9" s="610"/>
      <c r="B9" s="612"/>
      <c r="C9" s="592"/>
      <c r="D9" s="594"/>
      <c r="E9" s="596"/>
      <c r="F9" s="592"/>
      <c r="G9" s="598"/>
      <c r="H9" s="622"/>
      <c r="I9" s="603">
        <v>2006</v>
      </c>
      <c r="J9" s="604"/>
      <c r="K9" s="604"/>
      <c r="L9" s="604"/>
      <c r="M9" s="605"/>
      <c r="N9" s="620">
        <v>2007</v>
      </c>
    </row>
    <row r="10" spans="1:14" ht="16.5" customHeight="1">
      <c r="A10" s="610"/>
      <c r="B10" s="612"/>
      <c r="C10" s="592"/>
      <c r="D10" s="594"/>
      <c r="E10" s="596"/>
      <c r="F10" s="592"/>
      <c r="G10" s="598"/>
      <c r="H10" s="622"/>
      <c r="I10" s="615" t="s">
        <v>11</v>
      </c>
      <c r="J10" s="600" t="s">
        <v>12</v>
      </c>
      <c r="K10" s="601" t="s">
        <v>13</v>
      </c>
      <c r="L10" s="600" t="s">
        <v>14</v>
      </c>
      <c r="M10" s="601" t="s">
        <v>285</v>
      </c>
      <c r="N10" s="613"/>
    </row>
    <row r="11" spans="1:14" ht="32.25" customHeight="1" thickBot="1">
      <c r="A11" s="610"/>
      <c r="B11" s="612"/>
      <c r="C11" s="592"/>
      <c r="D11" s="594"/>
      <c r="E11" s="596"/>
      <c r="F11" s="592"/>
      <c r="G11" s="598"/>
      <c r="H11" s="622"/>
      <c r="I11" s="599"/>
      <c r="J11" s="622"/>
      <c r="K11" s="600"/>
      <c r="L11" s="622"/>
      <c r="M11" s="602"/>
      <c r="N11" s="614"/>
    </row>
    <row r="12" spans="1:14" ht="18.75" customHeight="1" thickBot="1">
      <c r="A12" s="21"/>
      <c r="B12" s="22">
        <v>600</v>
      </c>
      <c r="C12" s="23">
        <v>60014</v>
      </c>
      <c r="D12" s="24" t="s">
        <v>15</v>
      </c>
      <c r="E12" s="25"/>
      <c r="F12" s="26"/>
      <c r="G12" s="27">
        <f>SUM(H12+I12+N12+M12)</f>
        <v>9078771</v>
      </c>
      <c r="H12" s="28">
        <f>H13+H30+H50+H47+H55</f>
        <v>631777</v>
      </c>
      <c r="I12" s="29">
        <f aca="true" t="shared" si="0" ref="I12:N12">I13+I30+I47+I50+I55</f>
        <v>7277192</v>
      </c>
      <c r="J12" s="29">
        <f t="shared" si="0"/>
        <v>2714128</v>
      </c>
      <c r="K12" s="29">
        <f t="shared" si="0"/>
        <v>4563064</v>
      </c>
      <c r="L12" s="29">
        <f t="shared" si="0"/>
        <v>0</v>
      </c>
      <c r="M12" s="29">
        <f t="shared" si="0"/>
        <v>10546</v>
      </c>
      <c r="N12" s="30">
        <f t="shared" si="0"/>
        <v>1159256</v>
      </c>
    </row>
    <row r="13" spans="1:14" ht="15.75" customHeight="1">
      <c r="A13" s="31"/>
      <c r="B13" s="32"/>
      <c r="C13" s="33"/>
      <c r="D13" s="34" t="s">
        <v>16</v>
      </c>
      <c r="E13" s="35"/>
      <c r="F13" s="36"/>
      <c r="G13" s="37">
        <f>SUM(H13+I13+N13+M13)</f>
        <v>6652328</v>
      </c>
      <c r="H13" s="38">
        <f>SUM(H14:H25)</f>
        <v>434339</v>
      </c>
      <c r="I13" s="39">
        <f>SUM(J13:L13)</f>
        <v>5894977</v>
      </c>
      <c r="J13" s="38">
        <f>SUM(J14:J29)</f>
        <v>1865263</v>
      </c>
      <c r="K13" s="38">
        <f>SUM(K14:K29)</f>
        <v>4029714</v>
      </c>
      <c r="L13" s="38">
        <f>SUM(L14:L27)</f>
        <v>0</v>
      </c>
      <c r="M13" s="38">
        <f>SUM(M14:M27)</f>
        <v>10546</v>
      </c>
      <c r="N13" s="40">
        <f>SUM(N14:N29)</f>
        <v>312466</v>
      </c>
    </row>
    <row r="14" spans="1:14" ht="24.75" customHeight="1">
      <c r="A14" s="41">
        <v>1</v>
      </c>
      <c r="B14" s="42"/>
      <c r="C14" s="43"/>
      <c r="D14" s="44" t="s">
        <v>17</v>
      </c>
      <c r="E14" s="45" t="s">
        <v>18</v>
      </c>
      <c r="F14" s="46" t="s">
        <v>19</v>
      </c>
      <c r="G14" s="47">
        <f>SUM(H14+I14+N14+M14)</f>
        <v>1002506</v>
      </c>
      <c r="H14" s="48">
        <v>14352</v>
      </c>
      <c r="I14" s="49">
        <v>984754</v>
      </c>
      <c r="J14" s="50">
        <v>484754</v>
      </c>
      <c r="K14" s="51">
        <v>500000</v>
      </c>
      <c r="L14" s="50"/>
      <c r="M14" s="381">
        <v>3400</v>
      </c>
      <c r="N14" s="52"/>
    </row>
    <row r="15" spans="1:14" ht="17.25" customHeight="1">
      <c r="A15" s="12">
        <v>2</v>
      </c>
      <c r="B15" s="53"/>
      <c r="C15" s="14"/>
      <c r="D15" s="15" t="s">
        <v>138</v>
      </c>
      <c r="E15" s="16" t="s">
        <v>18</v>
      </c>
      <c r="F15" s="18" t="s">
        <v>20</v>
      </c>
      <c r="G15" s="17">
        <f>I15+N15+H15</f>
        <v>247065</v>
      </c>
      <c r="H15" s="54"/>
      <c r="I15" s="19">
        <f>SUM(J15:L15)</f>
        <v>247065</v>
      </c>
      <c r="J15" s="54">
        <v>123532</v>
      </c>
      <c r="K15" s="17">
        <v>123533</v>
      </c>
      <c r="L15" s="54"/>
      <c r="M15" s="382"/>
      <c r="N15" s="55"/>
    </row>
    <row r="16" spans="1:14" ht="17.25" customHeight="1">
      <c r="A16" s="12">
        <v>3</v>
      </c>
      <c r="B16" s="56"/>
      <c r="C16" s="14"/>
      <c r="D16" s="15" t="s">
        <v>139</v>
      </c>
      <c r="E16" s="16" t="s">
        <v>18</v>
      </c>
      <c r="F16" s="20">
        <v>2006</v>
      </c>
      <c r="G16" s="17">
        <f>I16+N16+H16</f>
        <v>49410</v>
      </c>
      <c r="H16" s="59"/>
      <c r="I16" s="19">
        <f>SUM(J16:L16)</f>
        <v>49410</v>
      </c>
      <c r="J16" s="60">
        <v>24705</v>
      </c>
      <c r="K16" s="61">
        <v>24705</v>
      </c>
      <c r="L16" s="60"/>
      <c r="M16" s="383"/>
      <c r="N16" s="62"/>
    </row>
    <row r="17" spans="1:14" ht="18" customHeight="1">
      <c r="A17" s="12">
        <v>4</v>
      </c>
      <c r="B17" s="56"/>
      <c r="C17" s="14"/>
      <c r="D17" s="57" t="s">
        <v>21</v>
      </c>
      <c r="E17" s="16" t="s">
        <v>18</v>
      </c>
      <c r="F17" s="58" t="s">
        <v>22</v>
      </c>
      <c r="G17" s="17">
        <f aca="true" t="shared" si="1" ref="G17:G30">SUM(H17+I17+N17)</f>
        <v>382427</v>
      </c>
      <c r="H17" s="59">
        <v>191214</v>
      </c>
      <c r="I17" s="19">
        <f>SUM(J17:K17)</f>
        <v>191213</v>
      </c>
      <c r="J17" s="60">
        <v>191213</v>
      </c>
      <c r="K17" s="61"/>
      <c r="L17" s="60"/>
      <c r="M17" s="383"/>
      <c r="N17" s="62"/>
    </row>
    <row r="18" spans="1:14" ht="15.75" customHeight="1">
      <c r="A18" s="12">
        <v>5</v>
      </c>
      <c r="B18" s="42"/>
      <c r="C18" s="14"/>
      <c r="D18" s="57" t="s">
        <v>23</v>
      </c>
      <c r="E18" s="63" t="s">
        <v>18</v>
      </c>
      <c r="F18" s="20" t="s">
        <v>24</v>
      </c>
      <c r="G18" s="61">
        <f t="shared" si="1"/>
        <v>430421</v>
      </c>
      <c r="H18" s="59"/>
      <c r="I18" s="64">
        <f aca="true" t="shared" si="2" ref="I18:I35">SUM(J18:L18)</f>
        <v>430421</v>
      </c>
      <c r="J18" s="60">
        <v>172168</v>
      </c>
      <c r="K18" s="61">
        <v>258253</v>
      </c>
      <c r="L18" s="60"/>
      <c r="M18" s="383"/>
      <c r="N18" s="62"/>
    </row>
    <row r="19" spans="1:14" ht="16.5" customHeight="1">
      <c r="A19" s="65">
        <v>6</v>
      </c>
      <c r="B19" s="53"/>
      <c r="C19" s="14"/>
      <c r="D19" s="15" t="s">
        <v>25</v>
      </c>
      <c r="E19" s="16" t="s">
        <v>18</v>
      </c>
      <c r="F19" s="18" t="s">
        <v>26</v>
      </c>
      <c r="G19" s="17">
        <f t="shared" si="1"/>
        <v>295490</v>
      </c>
      <c r="H19" s="66">
        <v>147745</v>
      </c>
      <c r="I19" s="19">
        <f t="shared" si="2"/>
        <v>147745</v>
      </c>
      <c r="J19" s="54">
        <v>147745</v>
      </c>
      <c r="K19" s="17"/>
      <c r="L19" s="54"/>
      <c r="M19" s="382"/>
      <c r="N19" s="67"/>
    </row>
    <row r="20" spans="1:14" ht="15.75" customHeight="1">
      <c r="A20" s="12">
        <v>7</v>
      </c>
      <c r="B20" s="53"/>
      <c r="C20" s="14"/>
      <c r="D20" s="15" t="s">
        <v>27</v>
      </c>
      <c r="E20" s="16" t="s">
        <v>18</v>
      </c>
      <c r="F20" s="18" t="s">
        <v>28</v>
      </c>
      <c r="G20" s="17">
        <f t="shared" si="1"/>
        <v>149856</v>
      </c>
      <c r="H20" s="66">
        <v>74928</v>
      </c>
      <c r="I20" s="19">
        <f t="shared" si="2"/>
        <v>74928</v>
      </c>
      <c r="J20" s="54">
        <v>74928</v>
      </c>
      <c r="K20" s="17"/>
      <c r="L20" s="54"/>
      <c r="M20" s="382"/>
      <c r="N20" s="67"/>
    </row>
    <row r="21" spans="1:14" ht="33.75" customHeight="1">
      <c r="A21" s="12">
        <v>8</v>
      </c>
      <c r="B21" s="53"/>
      <c r="C21" s="14"/>
      <c r="D21" s="68" t="s">
        <v>260</v>
      </c>
      <c r="E21" s="16" t="s">
        <v>18</v>
      </c>
      <c r="F21" s="18" t="s">
        <v>28</v>
      </c>
      <c r="G21" s="17">
        <f t="shared" si="1"/>
        <v>1402208</v>
      </c>
      <c r="H21" s="66">
        <v>3050</v>
      </c>
      <c r="I21" s="19">
        <f t="shared" si="2"/>
        <v>1399158</v>
      </c>
      <c r="J21" s="69">
        <v>347502</v>
      </c>
      <c r="K21" s="17">
        <v>1051656</v>
      </c>
      <c r="L21" s="54"/>
      <c r="M21" s="382"/>
      <c r="N21" s="67"/>
    </row>
    <row r="22" spans="1:14" ht="33.75" customHeight="1">
      <c r="A22" s="12">
        <v>9</v>
      </c>
      <c r="B22" s="53"/>
      <c r="C22" s="14"/>
      <c r="D22" s="68" t="s">
        <v>259</v>
      </c>
      <c r="E22" s="16" t="s">
        <v>18</v>
      </c>
      <c r="F22" s="18" t="s">
        <v>28</v>
      </c>
      <c r="G22" s="17">
        <f t="shared" si="1"/>
        <v>1339177</v>
      </c>
      <c r="H22" s="66">
        <v>3050</v>
      </c>
      <c r="I22" s="19">
        <f t="shared" si="2"/>
        <v>1336127</v>
      </c>
      <c r="J22" s="70">
        <v>164347</v>
      </c>
      <c r="K22" s="17">
        <v>1171780</v>
      </c>
      <c r="L22" s="54"/>
      <c r="M22" s="382"/>
      <c r="N22" s="67"/>
    </row>
    <row r="23" spans="1:14" ht="20.25" customHeight="1">
      <c r="A23" s="12">
        <v>10</v>
      </c>
      <c r="B23" s="53"/>
      <c r="C23" s="14"/>
      <c r="D23" s="15" t="s">
        <v>29</v>
      </c>
      <c r="E23" s="16" t="s">
        <v>18</v>
      </c>
      <c r="F23" s="14" t="s">
        <v>30</v>
      </c>
      <c r="G23" s="17">
        <f t="shared" si="1"/>
        <v>79248</v>
      </c>
      <c r="H23" s="66"/>
      <c r="I23" s="19">
        <f t="shared" si="2"/>
        <v>32000</v>
      </c>
      <c r="J23" s="54">
        <v>32000</v>
      </c>
      <c r="K23" s="17"/>
      <c r="L23" s="54"/>
      <c r="M23" s="382"/>
      <c r="N23" s="55">
        <v>47248</v>
      </c>
    </row>
    <row r="24" spans="1:14" ht="18.75" customHeight="1">
      <c r="A24" s="41">
        <v>11</v>
      </c>
      <c r="B24" s="56"/>
      <c r="C24" s="14"/>
      <c r="D24" s="44" t="s">
        <v>31</v>
      </c>
      <c r="E24" s="16" t="s">
        <v>18</v>
      </c>
      <c r="F24" s="14" t="s">
        <v>30</v>
      </c>
      <c r="G24" s="17">
        <f t="shared" si="1"/>
        <v>127800</v>
      </c>
      <c r="H24" s="66"/>
      <c r="I24" s="19">
        <f t="shared" si="2"/>
        <v>38000</v>
      </c>
      <c r="J24" s="54">
        <v>38000</v>
      </c>
      <c r="K24" s="17"/>
      <c r="L24" s="54"/>
      <c r="M24" s="382"/>
      <c r="N24" s="67">
        <v>89800</v>
      </c>
    </row>
    <row r="25" spans="1:14" ht="20.25" customHeight="1">
      <c r="A25" s="71">
        <v>12</v>
      </c>
      <c r="B25" s="72"/>
      <c r="C25" s="58"/>
      <c r="D25" s="57" t="s">
        <v>140</v>
      </c>
      <c r="E25" s="63" t="s">
        <v>18</v>
      </c>
      <c r="F25" s="58" t="s">
        <v>30</v>
      </c>
      <c r="G25" s="61">
        <f>SUM(H25+I25+N25+M25)</f>
        <v>135884</v>
      </c>
      <c r="H25" s="59"/>
      <c r="I25" s="64">
        <f t="shared" si="2"/>
        <v>128738</v>
      </c>
      <c r="J25" s="60">
        <v>64369</v>
      </c>
      <c r="K25" s="61">
        <v>64369</v>
      </c>
      <c r="L25" s="60"/>
      <c r="M25" s="383">
        <v>7146</v>
      </c>
      <c r="N25" s="73"/>
    </row>
    <row r="26" spans="1:14" ht="20.25" customHeight="1">
      <c r="A26" s="12">
        <v>13</v>
      </c>
      <c r="B26" s="72"/>
      <c r="C26" s="14"/>
      <c r="D26" s="15" t="s">
        <v>141</v>
      </c>
      <c r="E26" s="16" t="s">
        <v>18</v>
      </c>
      <c r="F26" s="14" t="s">
        <v>33</v>
      </c>
      <c r="G26" s="17">
        <f t="shared" si="1"/>
        <v>254116</v>
      </c>
      <c r="H26" s="66"/>
      <c r="I26" s="19">
        <f t="shared" si="2"/>
        <v>127058</v>
      </c>
      <c r="J26" s="54"/>
      <c r="K26" s="17">
        <v>127058</v>
      </c>
      <c r="L26" s="54"/>
      <c r="M26" s="382"/>
      <c r="N26" s="67">
        <v>127058</v>
      </c>
    </row>
    <row r="27" spans="1:14" ht="20.25" customHeight="1">
      <c r="A27" s="12">
        <v>14</v>
      </c>
      <c r="B27" s="72"/>
      <c r="C27" s="14"/>
      <c r="D27" s="15" t="s">
        <v>32</v>
      </c>
      <c r="E27" s="16" t="s">
        <v>18</v>
      </c>
      <c r="F27" s="14" t="s">
        <v>33</v>
      </c>
      <c r="G27" s="17">
        <f t="shared" si="1"/>
        <v>96720</v>
      </c>
      <c r="H27" s="66"/>
      <c r="I27" s="19">
        <f t="shared" si="2"/>
        <v>48360</v>
      </c>
      <c r="J27" s="54"/>
      <c r="K27" s="17">
        <v>48360</v>
      </c>
      <c r="L27" s="54"/>
      <c r="M27" s="382"/>
      <c r="N27" s="67">
        <v>48360</v>
      </c>
    </row>
    <row r="28" spans="1:14" ht="20.25" customHeight="1">
      <c r="A28" s="12">
        <v>15</v>
      </c>
      <c r="B28" s="53"/>
      <c r="C28" s="14"/>
      <c r="D28" s="15" t="s">
        <v>201</v>
      </c>
      <c r="E28" s="16" t="s">
        <v>18</v>
      </c>
      <c r="F28" s="14">
        <v>2006</v>
      </c>
      <c r="G28" s="17">
        <f t="shared" si="1"/>
        <v>464000</v>
      </c>
      <c r="H28" s="66"/>
      <c r="I28" s="19">
        <f t="shared" si="2"/>
        <v>464000</v>
      </c>
      <c r="J28" s="54"/>
      <c r="K28" s="17">
        <v>464000</v>
      </c>
      <c r="L28" s="54"/>
      <c r="M28" s="383"/>
      <c r="N28" s="73"/>
    </row>
    <row r="29" spans="1:14" ht="20.25" customHeight="1">
      <c r="A29" s="12">
        <v>16</v>
      </c>
      <c r="B29" s="53"/>
      <c r="C29" s="14"/>
      <c r="D29" s="15" t="s">
        <v>200</v>
      </c>
      <c r="E29" s="16" t="s">
        <v>18</v>
      </c>
      <c r="F29" s="18">
        <v>2006</v>
      </c>
      <c r="G29" s="17">
        <f t="shared" si="1"/>
        <v>196000</v>
      </c>
      <c r="H29" s="66"/>
      <c r="I29" s="19">
        <f t="shared" si="2"/>
        <v>196000</v>
      </c>
      <c r="J29" s="54"/>
      <c r="K29" s="17">
        <v>196000</v>
      </c>
      <c r="L29" s="54"/>
      <c r="M29" s="383"/>
      <c r="N29" s="62"/>
    </row>
    <row r="30" spans="1:14" ht="16.5" customHeight="1">
      <c r="A30" s="12"/>
      <c r="B30" s="53"/>
      <c r="C30" s="14"/>
      <c r="D30" s="74" t="s">
        <v>34</v>
      </c>
      <c r="E30" s="75"/>
      <c r="F30" s="76"/>
      <c r="G30" s="77">
        <f t="shared" si="1"/>
        <v>1966393</v>
      </c>
      <c r="H30" s="78">
        <f>SUM(H31:H34)</f>
        <v>197438</v>
      </c>
      <c r="I30" s="19">
        <f t="shared" si="2"/>
        <v>1072165</v>
      </c>
      <c r="J30" s="78">
        <f>SUM(J31:J46)</f>
        <v>638815</v>
      </c>
      <c r="K30" s="78">
        <f>SUM(K31:K46)</f>
        <v>433350</v>
      </c>
      <c r="L30" s="78">
        <f>SUM(L31:L46)</f>
        <v>0</v>
      </c>
      <c r="M30" s="384"/>
      <c r="N30" s="79">
        <f>SUM(N31:N46)</f>
        <v>696790</v>
      </c>
    </row>
    <row r="31" spans="1:14" ht="22.5" customHeight="1">
      <c r="A31" s="12">
        <v>17</v>
      </c>
      <c r="B31" s="53"/>
      <c r="C31" s="14"/>
      <c r="D31" s="15" t="s">
        <v>35</v>
      </c>
      <c r="E31" s="16" t="s">
        <v>18</v>
      </c>
      <c r="F31" s="18" t="s">
        <v>36</v>
      </c>
      <c r="G31" s="17">
        <f>H31+I31+N31</f>
        <v>60811</v>
      </c>
      <c r="H31" s="54">
        <v>30405</v>
      </c>
      <c r="I31" s="54">
        <f t="shared" si="2"/>
        <v>30406</v>
      </c>
      <c r="J31" s="54">
        <v>30406</v>
      </c>
      <c r="K31" s="17"/>
      <c r="L31" s="54"/>
      <c r="M31" s="382"/>
      <c r="N31" s="55"/>
    </row>
    <row r="32" spans="1:14" ht="17.25" customHeight="1">
      <c r="A32" s="12">
        <v>18</v>
      </c>
      <c r="B32" s="72"/>
      <c r="C32" s="14"/>
      <c r="D32" s="15" t="s">
        <v>37</v>
      </c>
      <c r="E32" s="16" t="s">
        <v>18</v>
      </c>
      <c r="F32" s="18" t="s">
        <v>20</v>
      </c>
      <c r="G32" s="17">
        <f>H32+I32+N32</f>
        <v>151275</v>
      </c>
      <c r="H32" s="66"/>
      <c r="I32" s="54">
        <f t="shared" si="2"/>
        <v>151275</v>
      </c>
      <c r="J32" s="573">
        <v>75637</v>
      </c>
      <c r="K32" s="17">
        <v>75638</v>
      </c>
      <c r="L32" s="54"/>
      <c r="M32" s="382"/>
      <c r="N32" s="55"/>
    </row>
    <row r="33" spans="1:14" ht="17.25" customHeight="1">
      <c r="A33" s="12">
        <v>19</v>
      </c>
      <c r="B33" s="72"/>
      <c r="C33" s="14"/>
      <c r="D33" s="15" t="s">
        <v>38</v>
      </c>
      <c r="E33" s="16" t="s">
        <v>18</v>
      </c>
      <c r="F33" s="18">
        <v>2006</v>
      </c>
      <c r="G33" s="17">
        <f>H33+I33+N33</f>
        <v>70200</v>
      </c>
      <c r="H33" s="66"/>
      <c r="I33" s="54">
        <f t="shared" si="2"/>
        <v>70200</v>
      </c>
      <c r="J33" s="573">
        <v>70200</v>
      </c>
      <c r="K33" s="17"/>
      <c r="L33" s="54"/>
      <c r="M33" s="382"/>
      <c r="N33" s="55"/>
    </row>
    <row r="34" spans="1:14" ht="17.25" customHeight="1">
      <c r="A34" s="12">
        <v>20</v>
      </c>
      <c r="B34" s="72"/>
      <c r="C34" s="14"/>
      <c r="D34" s="15" t="s">
        <v>39</v>
      </c>
      <c r="E34" s="16" t="s">
        <v>18</v>
      </c>
      <c r="F34" s="14" t="s">
        <v>24</v>
      </c>
      <c r="G34" s="17">
        <f>H34+I34+N34</f>
        <v>334066</v>
      </c>
      <c r="H34" s="66">
        <v>167033</v>
      </c>
      <c r="I34" s="54">
        <f t="shared" si="2"/>
        <v>167033</v>
      </c>
      <c r="J34" s="54">
        <v>167033</v>
      </c>
      <c r="K34" s="17"/>
      <c r="L34" s="54"/>
      <c r="M34" s="382"/>
      <c r="N34" s="55"/>
    </row>
    <row r="35" spans="1:14" ht="17.25" customHeight="1">
      <c r="A35" s="12">
        <v>21</v>
      </c>
      <c r="B35" s="72"/>
      <c r="C35" s="14"/>
      <c r="D35" s="15" t="s">
        <v>40</v>
      </c>
      <c r="E35" s="16" t="s">
        <v>18</v>
      </c>
      <c r="F35" s="18" t="s">
        <v>20</v>
      </c>
      <c r="G35" s="17">
        <f>SUM(H35+I35+N35)</f>
        <v>195078</v>
      </c>
      <c r="H35" s="66">
        <v>97539</v>
      </c>
      <c r="I35" s="19">
        <f t="shared" si="2"/>
        <v>97539</v>
      </c>
      <c r="J35" s="54">
        <v>97539</v>
      </c>
      <c r="K35" s="17"/>
      <c r="L35" s="54"/>
      <c r="M35" s="383"/>
      <c r="N35" s="62"/>
    </row>
    <row r="36" spans="1:14" ht="17.25" customHeight="1">
      <c r="A36" s="12">
        <v>22</v>
      </c>
      <c r="B36" s="53"/>
      <c r="C36" s="14"/>
      <c r="D36" s="15" t="s">
        <v>41</v>
      </c>
      <c r="E36" s="16" t="s">
        <v>18</v>
      </c>
      <c r="F36" s="18" t="s">
        <v>30</v>
      </c>
      <c r="G36" s="17">
        <f aca="true" t="shared" si="3" ref="G36:G46">SUM(H36+I36+N36)</f>
        <v>308880</v>
      </c>
      <c r="H36" s="66"/>
      <c r="I36" s="19">
        <f aca="true" t="shared" si="4" ref="I36:I46">SUM(J36:L36)</f>
        <v>154440</v>
      </c>
      <c r="J36" s="54"/>
      <c r="K36" s="17">
        <v>154440</v>
      </c>
      <c r="L36" s="54"/>
      <c r="M36" s="383"/>
      <c r="N36" s="62">
        <v>154440</v>
      </c>
    </row>
    <row r="37" spans="1:14" ht="21.75" customHeight="1">
      <c r="A37" s="12">
        <v>23</v>
      </c>
      <c r="B37" s="53"/>
      <c r="C37" s="14"/>
      <c r="D37" s="15" t="s">
        <v>274</v>
      </c>
      <c r="E37" s="16" t="s">
        <v>18</v>
      </c>
      <c r="F37" s="18" t="s">
        <v>30</v>
      </c>
      <c r="G37" s="17">
        <f t="shared" si="3"/>
        <v>179500</v>
      </c>
      <c r="H37" s="66"/>
      <c r="I37" s="19">
        <f t="shared" si="4"/>
        <v>44000</v>
      </c>
      <c r="J37" s="54">
        <v>44000</v>
      </c>
      <c r="K37" s="17"/>
      <c r="L37" s="54"/>
      <c r="M37" s="383"/>
      <c r="N37" s="62">
        <v>135500</v>
      </c>
    </row>
    <row r="38" spans="1:14" ht="21.75" customHeight="1">
      <c r="A38" s="12">
        <v>24</v>
      </c>
      <c r="B38" s="53"/>
      <c r="C38" s="14"/>
      <c r="D38" s="15" t="s">
        <v>273</v>
      </c>
      <c r="E38" s="16" t="s">
        <v>18</v>
      </c>
      <c r="F38" s="18" t="s">
        <v>33</v>
      </c>
      <c r="G38" s="17">
        <f t="shared" si="3"/>
        <v>164000</v>
      </c>
      <c r="H38" s="66"/>
      <c r="I38" s="19">
        <f t="shared" si="4"/>
        <v>84000</v>
      </c>
      <c r="J38" s="54">
        <v>59000</v>
      </c>
      <c r="K38" s="17">
        <v>25000</v>
      </c>
      <c r="L38" s="54"/>
      <c r="M38" s="383"/>
      <c r="N38" s="62">
        <v>80000</v>
      </c>
    </row>
    <row r="39" spans="1:14" ht="21.75" customHeight="1">
      <c r="A39" s="12">
        <v>25</v>
      </c>
      <c r="B39" s="53"/>
      <c r="C39" s="14"/>
      <c r="D39" s="15" t="s">
        <v>263</v>
      </c>
      <c r="E39" s="16" t="s">
        <v>18</v>
      </c>
      <c r="F39" s="18" t="s">
        <v>33</v>
      </c>
      <c r="G39" s="17">
        <v>65500</v>
      </c>
      <c r="H39" s="66"/>
      <c r="I39" s="19">
        <f t="shared" si="4"/>
        <v>20000</v>
      </c>
      <c r="J39" s="54">
        <v>20000</v>
      </c>
      <c r="K39" s="17"/>
      <c r="L39" s="54"/>
      <c r="M39" s="383"/>
      <c r="N39" s="62">
        <v>45500</v>
      </c>
    </row>
    <row r="40" spans="1:14" ht="18" customHeight="1">
      <c r="A40" s="12">
        <v>26</v>
      </c>
      <c r="B40" s="53"/>
      <c r="C40" s="14"/>
      <c r="D40" s="15" t="s">
        <v>42</v>
      </c>
      <c r="E40" s="16" t="s">
        <v>18</v>
      </c>
      <c r="F40" s="18" t="s">
        <v>30</v>
      </c>
      <c r="G40" s="17">
        <f t="shared" si="3"/>
        <v>70826</v>
      </c>
      <c r="H40" s="66"/>
      <c r="I40" s="19">
        <f t="shared" si="4"/>
        <v>21000</v>
      </c>
      <c r="J40" s="54">
        <v>21000</v>
      </c>
      <c r="K40" s="17"/>
      <c r="L40" s="54"/>
      <c r="M40" s="383"/>
      <c r="N40" s="62">
        <v>49826</v>
      </c>
    </row>
    <row r="41" spans="1:14" ht="18" customHeight="1">
      <c r="A41" s="12">
        <v>27</v>
      </c>
      <c r="B41" s="53"/>
      <c r="C41" s="14"/>
      <c r="D41" s="15" t="s">
        <v>43</v>
      </c>
      <c r="E41" s="16" t="s">
        <v>18</v>
      </c>
      <c r="F41" s="18" t="s">
        <v>33</v>
      </c>
      <c r="G41" s="17">
        <f t="shared" si="3"/>
        <v>74250</v>
      </c>
      <c r="H41" s="66"/>
      <c r="I41" s="19">
        <f t="shared" si="4"/>
        <v>21000</v>
      </c>
      <c r="J41" s="54">
        <v>21000</v>
      </c>
      <c r="K41" s="17"/>
      <c r="L41" s="54"/>
      <c r="M41" s="383"/>
      <c r="N41" s="62">
        <v>53250</v>
      </c>
    </row>
    <row r="42" spans="1:14" ht="21.75" customHeight="1">
      <c r="A42" s="12">
        <v>28</v>
      </c>
      <c r="B42" s="53"/>
      <c r="C42" s="14"/>
      <c r="D42" s="15" t="s">
        <v>44</v>
      </c>
      <c r="E42" s="16" t="s">
        <v>18</v>
      </c>
      <c r="F42" s="18">
        <v>2006</v>
      </c>
      <c r="G42" s="17">
        <f t="shared" si="3"/>
        <v>170775</v>
      </c>
      <c r="H42" s="66"/>
      <c r="I42" s="19">
        <f t="shared" si="4"/>
        <v>85387</v>
      </c>
      <c r="J42" s="54"/>
      <c r="K42" s="17">
        <v>85387</v>
      </c>
      <c r="L42" s="54"/>
      <c r="M42" s="383"/>
      <c r="N42" s="62">
        <v>85388</v>
      </c>
    </row>
    <row r="43" spans="1:14" ht="17.25" customHeight="1">
      <c r="A43" s="12">
        <v>29</v>
      </c>
      <c r="B43" s="53"/>
      <c r="C43" s="14"/>
      <c r="D43" s="15" t="s">
        <v>45</v>
      </c>
      <c r="E43" s="16" t="s">
        <v>18</v>
      </c>
      <c r="F43" s="18" t="s">
        <v>30</v>
      </c>
      <c r="G43" s="17">
        <f t="shared" si="3"/>
        <v>55361</v>
      </c>
      <c r="H43" s="66"/>
      <c r="I43" s="19">
        <f t="shared" si="4"/>
        <v>27680</v>
      </c>
      <c r="J43" s="54"/>
      <c r="K43" s="17">
        <v>27680</v>
      </c>
      <c r="L43" s="54"/>
      <c r="M43" s="383"/>
      <c r="N43" s="62">
        <v>27681</v>
      </c>
    </row>
    <row r="44" spans="1:14" ht="17.25" customHeight="1">
      <c r="A44" s="12">
        <v>30</v>
      </c>
      <c r="B44" s="53"/>
      <c r="C44" s="14"/>
      <c r="D44" s="15" t="s">
        <v>261</v>
      </c>
      <c r="E44" s="16" t="s">
        <v>18</v>
      </c>
      <c r="F44" s="18">
        <v>2006</v>
      </c>
      <c r="G44" s="17">
        <f t="shared" si="3"/>
        <v>33000</v>
      </c>
      <c r="H44" s="66"/>
      <c r="I44" s="19">
        <f t="shared" si="4"/>
        <v>33000</v>
      </c>
      <c r="J44" s="54">
        <v>33000</v>
      </c>
      <c r="K44" s="17"/>
      <c r="L44" s="54"/>
      <c r="M44" s="383"/>
      <c r="N44" s="62"/>
    </row>
    <row r="45" spans="1:14" ht="17.25" customHeight="1">
      <c r="A45" s="12">
        <v>31</v>
      </c>
      <c r="B45" s="53"/>
      <c r="C45" s="14"/>
      <c r="D45" s="15" t="s">
        <v>46</v>
      </c>
      <c r="E45" s="16" t="s">
        <v>18</v>
      </c>
      <c r="F45" s="18" t="s">
        <v>30</v>
      </c>
      <c r="G45" s="17">
        <f t="shared" si="3"/>
        <v>56160</v>
      </c>
      <c r="H45" s="66"/>
      <c r="I45" s="19">
        <f t="shared" si="4"/>
        <v>28080</v>
      </c>
      <c r="J45" s="54"/>
      <c r="K45" s="17">
        <v>28080</v>
      </c>
      <c r="L45" s="54"/>
      <c r="M45" s="383"/>
      <c r="N45" s="62">
        <v>28080</v>
      </c>
    </row>
    <row r="46" spans="1:14" ht="20.25" customHeight="1">
      <c r="A46" s="12">
        <v>32</v>
      </c>
      <c r="B46" s="53"/>
      <c r="C46" s="14"/>
      <c r="D46" s="15" t="s">
        <v>47</v>
      </c>
      <c r="E46" s="16" t="s">
        <v>18</v>
      </c>
      <c r="F46" s="18" t="s">
        <v>30</v>
      </c>
      <c r="G46" s="17">
        <f t="shared" si="3"/>
        <v>74250</v>
      </c>
      <c r="H46" s="66"/>
      <c r="I46" s="19">
        <f t="shared" si="4"/>
        <v>37125</v>
      </c>
      <c r="J46" s="54"/>
      <c r="K46" s="17">
        <v>37125</v>
      </c>
      <c r="L46" s="54"/>
      <c r="M46" s="383"/>
      <c r="N46" s="62">
        <v>37125</v>
      </c>
    </row>
    <row r="47" spans="1:14" ht="17.25" customHeight="1">
      <c r="A47" s="12"/>
      <c r="B47" s="53"/>
      <c r="C47" s="14"/>
      <c r="D47" s="74" t="s">
        <v>48</v>
      </c>
      <c r="E47" s="16"/>
      <c r="F47" s="18"/>
      <c r="G47" s="77">
        <f>SUM(H47+I47+N47)</f>
        <v>300000</v>
      </c>
      <c r="H47" s="66"/>
      <c r="I47" s="19">
        <f>SUM(I48:I49)</f>
        <v>150000</v>
      </c>
      <c r="J47" s="19">
        <f>SUM(J48:J49)</f>
        <v>50000</v>
      </c>
      <c r="K47" s="19">
        <f>SUM(K48:K49)</f>
        <v>100000</v>
      </c>
      <c r="L47" s="19">
        <f>SUM(L48:L49)</f>
        <v>0</v>
      </c>
      <c r="M47" s="385"/>
      <c r="N47" s="62">
        <f>SUM(N48:N49)</f>
        <v>150000</v>
      </c>
    </row>
    <row r="48" spans="1:14" ht="22.5" customHeight="1">
      <c r="A48" s="12">
        <v>33</v>
      </c>
      <c r="B48" s="53"/>
      <c r="C48" s="14"/>
      <c r="D48" s="15" t="s">
        <v>49</v>
      </c>
      <c r="E48" s="16" t="s">
        <v>18</v>
      </c>
      <c r="F48" s="18" t="s">
        <v>30</v>
      </c>
      <c r="G48" s="17">
        <f>SUM(H48+I48+N48)</f>
        <v>200000</v>
      </c>
      <c r="H48" s="66"/>
      <c r="I48" s="19">
        <f aca="true" t="shared" si="5" ref="I48:I56">SUM(J48:L48)</f>
        <v>100000</v>
      </c>
      <c r="J48" s="54"/>
      <c r="K48" s="17">
        <v>100000</v>
      </c>
      <c r="L48" s="54"/>
      <c r="M48" s="383"/>
      <c r="N48" s="62">
        <v>100000</v>
      </c>
    </row>
    <row r="49" spans="1:14" ht="22.5" customHeight="1">
      <c r="A49" s="12">
        <v>34</v>
      </c>
      <c r="B49" s="53"/>
      <c r="C49" s="14"/>
      <c r="D49" s="15" t="s">
        <v>50</v>
      </c>
      <c r="E49" s="16" t="s">
        <v>18</v>
      </c>
      <c r="F49" s="18" t="s">
        <v>51</v>
      </c>
      <c r="G49" s="17">
        <f>SUM(H49+I49+N49)</f>
        <v>100000</v>
      </c>
      <c r="H49" s="66"/>
      <c r="I49" s="19">
        <f t="shared" si="5"/>
        <v>50000</v>
      </c>
      <c r="J49" s="54">
        <v>50000</v>
      </c>
      <c r="K49" s="17"/>
      <c r="L49" s="54"/>
      <c r="M49" s="383"/>
      <c r="N49" s="62">
        <v>50000</v>
      </c>
    </row>
    <row r="50" spans="1:14" ht="15" customHeight="1">
      <c r="A50" s="12"/>
      <c r="B50" s="13"/>
      <c r="C50" s="14"/>
      <c r="D50" s="74" t="s">
        <v>52</v>
      </c>
      <c r="E50" s="75"/>
      <c r="F50" s="76"/>
      <c r="G50" s="77">
        <f>SUM(G51:G54)</f>
        <v>105050</v>
      </c>
      <c r="H50" s="78">
        <f>SUM(H51:H54)</f>
        <v>0</v>
      </c>
      <c r="I50" s="80">
        <f t="shared" si="5"/>
        <v>105050</v>
      </c>
      <c r="J50" s="78">
        <f>SUM(J51:J54)</f>
        <v>105050</v>
      </c>
      <c r="K50" s="81"/>
      <c r="L50" s="82"/>
      <c r="M50" s="386"/>
      <c r="N50" s="83"/>
    </row>
    <row r="51" spans="1:14" ht="21.75" customHeight="1">
      <c r="A51" s="65">
        <v>35</v>
      </c>
      <c r="B51" s="43"/>
      <c r="C51" s="43"/>
      <c r="D51" s="16" t="s">
        <v>53</v>
      </c>
      <c r="E51" s="16" t="s">
        <v>54</v>
      </c>
      <c r="F51" s="43">
        <v>2006</v>
      </c>
      <c r="G51" s="47">
        <f aca="true" t="shared" si="6" ref="G51:G56">H51+I51+N51</f>
        <v>25300</v>
      </c>
      <c r="H51" s="69"/>
      <c r="I51" s="49">
        <f t="shared" si="5"/>
        <v>25300</v>
      </c>
      <c r="J51" s="69">
        <v>25300</v>
      </c>
      <c r="K51" s="69"/>
      <c r="L51" s="84"/>
      <c r="M51" s="387"/>
      <c r="N51" s="85"/>
    </row>
    <row r="52" spans="1:14" ht="22.5" customHeight="1">
      <c r="A52" s="12">
        <v>36</v>
      </c>
      <c r="B52" s="14"/>
      <c r="C52" s="14"/>
      <c r="D52" s="15" t="s">
        <v>55</v>
      </c>
      <c r="E52" s="15" t="s">
        <v>56</v>
      </c>
      <c r="F52" s="14">
        <v>2006</v>
      </c>
      <c r="G52" s="17">
        <f t="shared" si="6"/>
        <v>19000</v>
      </c>
      <c r="H52" s="81"/>
      <c r="I52" s="19">
        <f t="shared" si="5"/>
        <v>19000</v>
      </c>
      <c r="J52" s="81">
        <v>19000</v>
      </c>
      <c r="K52" s="81"/>
      <c r="L52" s="82"/>
      <c r="M52" s="386"/>
      <c r="N52" s="83"/>
    </row>
    <row r="53" spans="1:14" ht="13.5" customHeight="1">
      <c r="A53" s="12">
        <v>37</v>
      </c>
      <c r="B53" s="14"/>
      <c r="C53" s="14"/>
      <c r="D53" s="15" t="s">
        <v>57</v>
      </c>
      <c r="E53" s="15" t="s">
        <v>58</v>
      </c>
      <c r="F53" s="14">
        <v>2006</v>
      </c>
      <c r="G53" s="17">
        <f t="shared" si="6"/>
        <v>19500</v>
      </c>
      <c r="H53" s="81"/>
      <c r="I53" s="19">
        <f t="shared" si="5"/>
        <v>19500</v>
      </c>
      <c r="J53" s="81">
        <v>19500</v>
      </c>
      <c r="K53" s="81"/>
      <c r="L53" s="82"/>
      <c r="M53" s="386"/>
      <c r="N53" s="83"/>
    </row>
    <row r="54" spans="1:14" ht="19.5" customHeight="1">
      <c r="A54" s="12">
        <v>38</v>
      </c>
      <c r="B54" s="14"/>
      <c r="C54" s="14"/>
      <c r="D54" s="15" t="s">
        <v>59</v>
      </c>
      <c r="E54" s="15" t="s">
        <v>60</v>
      </c>
      <c r="F54" s="14">
        <v>2006</v>
      </c>
      <c r="G54" s="17">
        <f t="shared" si="6"/>
        <v>41250</v>
      </c>
      <c r="H54" s="81"/>
      <c r="I54" s="19">
        <f t="shared" si="5"/>
        <v>41250</v>
      </c>
      <c r="J54" s="81">
        <v>41250</v>
      </c>
      <c r="K54" s="81"/>
      <c r="L54" s="82"/>
      <c r="M54" s="386"/>
      <c r="N54" s="83"/>
    </row>
    <row r="55" spans="1:14" ht="15" customHeight="1">
      <c r="A55" s="12"/>
      <c r="B55" s="14"/>
      <c r="C55" s="14"/>
      <c r="D55" s="74" t="s">
        <v>61</v>
      </c>
      <c r="E55" s="14"/>
      <c r="F55" s="14"/>
      <c r="G55" s="77">
        <f t="shared" si="6"/>
        <v>55000</v>
      </c>
      <c r="H55" s="86"/>
      <c r="I55" s="87">
        <f t="shared" si="5"/>
        <v>55000</v>
      </c>
      <c r="J55" s="88">
        <f>SUM(J56:J56)</f>
        <v>55000</v>
      </c>
      <c r="K55" s="81"/>
      <c r="L55" s="82"/>
      <c r="M55" s="386"/>
      <c r="N55" s="83"/>
    </row>
    <row r="56" spans="1:14" ht="19.5" customHeight="1" thickBot="1">
      <c r="A56" s="65">
        <v>39</v>
      </c>
      <c r="B56" s="43"/>
      <c r="C56" s="43"/>
      <c r="D56" s="89" t="s">
        <v>62</v>
      </c>
      <c r="E56" s="14" t="s">
        <v>69</v>
      </c>
      <c r="F56" s="14">
        <v>2006</v>
      </c>
      <c r="G56" s="17">
        <f t="shared" si="6"/>
        <v>55000</v>
      </c>
      <c r="H56" s="90"/>
      <c r="I56" s="19">
        <f t="shared" si="5"/>
        <v>55000</v>
      </c>
      <c r="J56" s="81">
        <v>55000</v>
      </c>
      <c r="K56" s="81"/>
      <c r="L56" s="82"/>
      <c r="M56" s="386"/>
      <c r="N56" s="83"/>
    </row>
    <row r="57" spans="1:14" ht="16.5" customHeight="1" thickBot="1">
      <c r="A57" s="21"/>
      <c r="B57" s="91">
        <v>710</v>
      </c>
      <c r="C57" s="91"/>
      <c r="D57" s="92" t="s">
        <v>64</v>
      </c>
      <c r="E57" s="93"/>
      <c r="F57" s="91"/>
      <c r="G57" s="27">
        <f>SUM(G58)</f>
        <v>7000</v>
      </c>
      <c r="H57" s="94"/>
      <c r="I57" s="29">
        <f>SUM(I58)</f>
        <v>7000</v>
      </c>
      <c r="J57" s="28">
        <f>SUM(J58)</f>
        <v>0</v>
      </c>
      <c r="K57" s="28">
        <f>SUM(K58)</f>
        <v>7000</v>
      </c>
      <c r="L57" s="28">
        <f>SUM(L58)</f>
        <v>0</v>
      </c>
      <c r="M57" s="388"/>
      <c r="N57" s="95">
        <f>SUM(N58)</f>
        <v>0</v>
      </c>
    </row>
    <row r="58" spans="1:14" ht="12.75" customHeight="1" thickBot="1">
      <c r="A58" s="96">
        <v>40</v>
      </c>
      <c r="B58" s="97"/>
      <c r="C58" s="98">
        <v>71015</v>
      </c>
      <c r="D58" s="99" t="s">
        <v>65</v>
      </c>
      <c r="E58" s="100" t="s">
        <v>66</v>
      </c>
      <c r="F58" s="98">
        <v>2006</v>
      </c>
      <c r="G58" s="101">
        <f aca="true" t="shared" si="7" ref="G58:G79">H58+I58+N58</f>
        <v>7000</v>
      </c>
      <c r="H58" s="102"/>
      <c r="I58" s="103">
        <f aca="true" t="shared" si="8" ref="I58:I63">SUM(J58:L58)</f>
        <v>7000</v>
      </c>
      <c r="J58" s="104"/>
      <c r="K58" s="70">
        <v>7000</v>
      </c>
      <c r="L58" s="105"/>
      <c r="M58" s="389"/>
      <c r="N58" s="106"/>
    </row>
    <row r="59" spans="1:14" ht="14.25" customHeight="1" thickBot="1">
      <c r="A59" s="21"/>
      <c r="B59" s="107">
        <v>750</v>
      </c>
      <c r="C59" s="91"/>
      <c r="D59" s="92" t="s">
        <v>67</v>
      </c>
      <c r="E59" s="93"/>
      <c r="F59" s="91"/>
      <c r="G59" s="27">
        <f t="shared" si="7"/>
        <v>209100</v>
      </c>
      <c r="H59" s="28">
        <f>SUM(H60:H60)</f>
        <v>0</v>
      </c>
      <c r="I59" s="29">
        <f t="shared" si="8"/>
        <v>209100</v>
      </c>
      <c r="J59" s="28">
        <f>J60</f>
        <v>209100</v>
      </c>
      <c r="K59" s="108"/>
      <c r="L59" s="109"/>
      <c r="M59" s="390"/>
      <c r="N59" s="110">
        <f>SUM(N60:N60)</f>
        <v>0</v>
      </c>
    </row>
    <row r="60" spans="1:14" ht="14.25" customHeight="1">
      <c r="A60" s="31"/>
      <c r="B60" s="111"/>
      <c r="C60" s="36">
        <v>75020</v>
      </c>
      <c r="D60" s="112" t="s">
        <v>68</v>
      </c>
      <c r="E60" s="33" t="s">
        <v>69</v>
      </c>
      <c r="F60" s="33"/>
      <c r="G60" s="37">
        <f t="shared" si="7"/>
        <v>209100</v>
      </c>
      <c r="H60" s="113"/>
      <c r="I60" s="39">
        <f t="shared" si="8"/>
        <v>209100</v>
      </c>
      <c r="J60" s="114">
        <f>SUM(J61:J63)</f>
        <v>209100</v>
      </c>
      <c r="K60" s="115"/>
      <c r="L60" s="116"/>
      <c r="M60" s="391"/>
      <c r="N60" s="117"/>
    </row>
    <row r="61" spans="1:14" ht="16.5" customHeight="1">
      <c r="A61" s="12">
        <v>41</v>
      </c>
      <c r="B61" s="13"/>
      <c r="C61" s="14"/>
      <c r="D61" s="15" t="s">
        <v>70</v>
      </c>
      <c r="E61" s="14" t="s">
        <v>18</v>
      </c>
      <c r="F61" s="14">
        <v>2006</v>
      </c>
      <c r="G61" s="17">
        <f t="shared" si="7"/>
        <v>100100</v>
      </c>
      <c r="H61" s="81"/>
      <c r="I61" s="19">
        <f t="shared" si="8"/>
        <v>100100</v>
      </c>
      <c r="J61" s="81">
        <v>100100</v>
      </c>
      <c r="K61" s="81"/>
      <c r="L61" s="82"/>
      <c r="M61" s="386"/>
      <c r="N61" s="83"/>
    </row>
    <row r="62" spans="1:14" ht="42.75" customHeight="1">
      <c r="A62" s="12">
        <v>42</v>
      </c>
      <c r="B62" s="13"/>
      <c r="C62" s="14"/>
      <c r="D62" s="15" t="s">
        <v>315</v>
      </c>
      <c r="E62" s="14" t="s">
        <v>18</v>
      </c>
      <c r="F62" s="14">
        <v>2006</v>
      </c>
      <c r="G62" s="17">
        <f t="shared" si="7"/>
        <v>70000</v>
      </c>
      <c r="H62" s="81"/>
      <c r="I62" s="19">
        <f t="shared" si="8"/>
        <v>70000</v>
      </c>
      <c r="J62" s="81">
        <v>70000</v>
      </c>
      <c r="K62" s="81"/>
      <c r="L62" s="82"/>
      <c r="M62" s="386"/>
      <c r="N62" s="83"/>
    </row>
    <row r="63" spans="1:14" ht="12" customHeight="1" thickBot="1">
      <c r="A63" s="71">
        <v>43</v>
      </c>
      <c r="B63" s="119"/>
      <c r="C63" s="58"/>
      <c r="D63" s="57" t="s">
        <v>71</v>
      </c>
      <c r="E63" s="58"/>
      <c r="F63" s="58">
        <v>2006</v>
      </c>
      <c r="G63" s="61">
        <f t="shared" si="7"/>
        <v>39000</v>
      </c>
      <c r="H63" s="60"/>
      <c r="I63" s="64">
        <f t="shared" si="8"/>
        <v>39000</v>
      </c>
      <c r="J63" s="60">
        <v>39000</v>
      </c>
      <c r="K63" s="120"/>
      <c r="L63" s="120"/>
      <c r="M63" s="392"/>
      <c r="N63" s="121"/>
    </row>
    <row r="64" spans="1:14" ht="12" customHeight="1" thickBot="1">
      <c r="A64" s="21"/>
      <c r="B64" s="91">
        <v>801</v>
      </c>
      <c r="C64" s="26"/>
      <c r="D64" s="92" t="s">
        <v>72</v>
      </c>
      <c r="E64" s="91"/>
      <c r="F64" s="91"/>
      <c r="G64" s="27">
        <f t="shared" si="7"/>
        <v>2697296</v>
      </c>
      <c r="H64" s="28">
        <f>SUM(H65:H71)</f>
        <v>2260179</v>
      </c>
      <c r="I64" s="29">
        <f>SUM(I65:I71)</f>
        <v>437117</v>
      </c>
      <c r="J64" s="28">
        <f>SUM(J65:J71)</f>
        <v>151658</v>
      </c>
      <c r="K64" s="28">
        <f>SUM(K65:K71)</f>
        <v>250000</v>
      </c>
      <c r="L64" s="28">
        <f>SUM(L65:L71)</f>
        <v>35459</v>
      </c>
      <c r="M64" s="388"/>
      <c r="N64" s="122"/>
    </row>
    <row r="65" spans="1:14" ht="33" customHeight="1">
      <c r="A65" s="31">
        <v>44</v>
      </c>
      <c r="B65" s="32"/>
      <c r="C65" s="33">
        <v>80120</v>
      </c>
      <c r="D65" s="272" t="s">
        <v>316</v>
      </c>
      <c r="E65" s="33" t="s">
        <v>317</v>
      </c>
      <c r="F65" s="33">
        <v>2006</v>
      </c>
      <c r="G65" s="131">
        <f t="shared" si="7"/>
        <v>10370</v>
      </c>
      <c r="H65" s="273"/>
      <c r="I65" s="133">
        <f aca="true" t="shared" si="9" ref="I65:I71">SUM(J65:L65)</f>
        <v>10370</v>
      </c>
      <c r="J65" s="274">
        <v>10370</v>
      </c>
      <c r="K65" s="275"/>
      <c r="L65" s="275"/>
      <c r="M65" s="393"/>
      <c r="N65" s="117"/>
    </row>
    <row r="66" spans="1:14" ht="33" customHeight="1">
      <c r="A66" s="12">
        <v>45</v>
      </c>
      <c r="B66" s="53"/>
      <c r="C66" s="14">
        <v>80130</v>
      </c>
      <c r="D66" s="15" t="s">
        <v>316</v>
      </c>
      <c r="E66" s="14" t="s">
        <v>320</v>
      </c>
      <c r="F66" s="14">
        <v>2006</v>
      </c>
      <c r="G66" s="17">
        <f t="shared" si="7"/>
        <v>4280</v>
      </c>
      <c r="H66" s="66"/>
      <c r="I66" s="19">
        <f t="shared" si="9"/>
        <v>4280</v>
      </c>
      <c r="J66" s="54">
        <v>4280</v>
      </c>
      <c r="K66" s="416"/>
      <c r="L66" s="416"/>
      <c r="M66" s="417"/>
      <c r="N66" s="83"/>
    </row>
    <row r="67" spans="1:14" ht="12" customHeight="1">
      <c r="A67" s="12">
        <v>46</v>
      </c>
      <c r="B67" s="53"/>
      <c r="C67" s="14">
        <v>80130</v>
      </c>
      <c r="D67" s="15" t="s">
        <v>73</v>
      </c>
      <c r="E67" s="14" t="s">
        <v>74</v>
      </c>
      <c r="F67" s="14">
        <v>2006</v>
      </c>
      <c r="G67" s="17">
        <f>H67+I67+N67</f>
        <v>122000</v>
      </c>
      <c r="H67" s="66"/>
      <c r="I67" s="19">
        <f t="shared" si="9"/>
        <v>122000</v>
      </c>
      <c r="J67" s="54">
        <v>122000</v>
      </c>
      <c r="K67" s="416"/>
      <c r="L67" s="416"/>
      <c r="M67" s="417"/>
      <c r="N67" s="83"/>
    </row>
    <row r="68" spans="1:14" ht="42.75" customHeight="1">
      <c r="A68" s="12">
        <v>47</v>
      </c>
      <c r="B68" s="53"/>
      <c r="C68" s="14">
        <v>80130</v>
      </c>
      <c r="D68" s="15" t="s">
        <v>319</v>
      </c>
      <c r="E68" s="14" t="s">
        <v>318</v>
      </c>
      <c r="F68" s="14">
        <v>2006</v>
      </c>
      <c r="G68" s="17">
        <f>H68+I68+N68</f>
        <v>12980</v>
      </c>
      <c r="H68" s="66"/>
      <c r="I68" s="19">
        <f t="shared" si="9"/>
        <v>12980</v>
      </c>
      <c r="J68" s="54">
        <v>12980</v>
      </c>
      <c r="K68" s="416"/>
      <c r="L68" s="416"/>
      <c r="M68" s="417"/>
      <c r="N68" s="83"/>
    </row>
    <row r="69" spans="1:14" ht="12" customHeight="1">
      <c r="A69" s="12">
        <v>48</v>
      </c>
      <c r="B69" s="53"/>
      <c r="C69" s="14">
        <v>80120</v>
      </c>
      <c r="D69" s="15" t="s">
        <v>255</v>
      </c>
      <c r="E69" s="14" t="s">
        <v>256</v>
      </c>
      <c r="F69" s="14">
        <v>2006</v>
      </c>
      <c r="G69" s="17">
        <f t="shared" si="7"/>
        <v>250000</v>
      </c>
      <c r="H69" s="66"/>
      <c r="I69" s="19">
        <f t="shared" si="9"/>
        <v>250000</v>
      </c>
      <c r="J69" s="54"/>
      <c r="K69" s="54">
        <v>250000</v>
      </c>
      <c r="L69" s="416"/>
      <c r="M69" s="417"/>
      <c r="N69" s="83"/>
    </row>
    <row r="70" spans="1:14" ht="33.75" customHeight="1">
      <c r="A70" s="12">
        <v>49</v>
      </c>
      <c r="B70" s="53"/>
      <c r="C70" s="58">
        <v>80140</v>
      </c>
      <c r="D70" s="15" t="s">
        <v>316</v>
      </c>
      <c r="E70" s="58" t="s">
        <v>321</v>
      </c>
      <c r="F70" s="58">
        <v>2006</v>
      </c>
      <c r="G70" s="17">
        <f t="shared" si="7"/>
        <v>2028</v>
      </c>
      <c r="H70" s="59"/>
      <c r="I70" s="19">
        <f t="shared" si="9"/>
        <v>2028</v>
      </c>
      <c r="J70" s="60">
        <v>2028</v>
      </c>
      <c r="K70" s="60"/>
      <c r="L70" s="120"/>
      <c r="M70" s="392"/>
      <c r="N70" s="121"/>
    </row>
    <row r="71" spans="1:14" ht="20.25" customHeight="1" thickBot="1">
      <c r="A71" s="135">
        <v>50</v>
      </c>
      <c r="B71" s="136"/>
      <c r="C71" s="137">
        <v>80120</v>
      </c>
      <c r="D71" s="138" t="s">
        <v>197</v>
      </c>
      <c r="E71" s="137" t="s">
        <v>18</v>
      </c>
      <c r="F71" s="137" t="s">
        <v>198</v>
      </c>
      <c r="G71" s="141">
        <f t="shared" si="7"/>
        <v>2295638</v>
      </c>
      <c r="H71" s="276">
        <v>2260179</v>
      </c>
      <c r="I71" s="143">
        <f t="shared" si="9"/>
        <v>35459</v>
      </c>
      <c r="J71" s="277"/>
      <c r="K71" s="155"/>
      <c r="L71" s="277">
        <v>35459</v>
      </c>
      <c r="M71" s="394"/>
      <c r="N71" s="146"/>
    </row>
    <row r="72" spans="1:14" ht="16.5" customHeight="1" thickBot="1">
      <c r="A72" s="21"/>
      <c r="B72" s="107">
        <v>851</v>
      </c>
      <c r="C72" s="26"/>
      <c r="D72" s="92" t="s">
        <v>75</v>
      </c>
      <c r="E72" s="123"/>
      <c r="F72" s="124"/>
      <c r="G72" s="27">
        <f t="shared" si="7"/>
        <v>957319</v>
      </c>
      <c r="H72" s="125"/>
      <c r="I72" s="29">
        <f>J72+K72+L72</f>
        <v>957319</v>
      </c>
      <c r="J72" s="126">
        <f>SUM(J73:J74)</f>
        <v>957319</v>
      </c>
      <c r="K72" s="126">
        <f>SUM(K74)</f>
        <v>0</v>
      </c>
      <c r="L72" s="127"/>
      <c r="M72" s="395"/>
      <c r="N72" s="128"/>
    </row>
    <row r="73" spans="1:14" ht="24" customHeight="1">
      <c r="A73" s="41">
        <v>51</v>
      </c>
      <c r="B73" s="42"/>
      <c r="C73" s="118">
        <v>85111</v>
      </c>
      <c r="D73" s="44" t="s">
        <v>76</v>
      </c>
      <c r="E73" s="129" t="s">
        <v>77</v>
      </c>
      <c r="F73" s="130">
        <v>2006</v>
      </c>
      <c r="G73" s="131">
        <f t="shared" si="7"/>
        <v>616069</v>
      </c>
      <c r="H73" s="132"/>
      <c r="I73" s="133">
        <f aca="true" t="shared" si="10" ref="I73:I79">SUM(J73:L73)</f>
        <v>616069</v>
      </c>
      <c r="J73" s="134">
        <v>616069</v>
      </c>
      <c r="K73" s="70"/>
      <c r="L73" s="70"/>
      <c r="M73" s="396"/>
      <c r="N73" s="106"/>
    </row>
    <row r="74" spans="1:14" ht="32.25" customHeight="1" thickBot="1">
      <c r="A74" s="135">
        <v>52</v>
      </c>
      <c r="B74" s="136"/>
      <c r="C74" s="137"/>
      <c r="D74" s="138" t="s">
        <v>78</v>
      </c>
      <c r="E74" s="139" t="s">
        <v>77</v>
      </c>
      <c r="F74" s="140">
        <v>2006</v>
      </c>
      <c r="G74" s="141">
        <f t="shared" si="7"/>
        <v>341250</v>
      </c>
      <c r="H74" s="142"/>
      <c r="I74" s="143">
        <f t="shared" si="10"/>
        <v>341250</v>
      </c>
      <c r="J74" s="144">
        <v>341250</v>
      </c>
      <c r="K74" s="145"/>
      <c r="L74" s="145"/>
      <c r="M74" s="397"/>
      <c r="N74" s="146"/>
    </row>
    <row r="75" spans="1:14" ht="12.75" customHeight="1" thickBot="1">
      <c r="A75" s="21"/>
      <c r="B75" s="107">
        <v>852</v>
      </c>
      <c r="C75" s="26"/>
      <c r="D75" s="92" t="s">
        <v>79</v>
      </c>
      <c r="E75" s="26"/>
      <c r="F75" s="124"/>
      <c r="G75" s="27">
        <f t="shared" si="7"/>
        <v>122973</v>
      </c>
      <c r="H75" s="94">
        <f>SUM(H76:H79)</f>
        <v>0</v>
      </c>
      <c r="I75" s="29">
        <f t="shared" si="10"/>
        <v>122973</v>
      </c>
      <c r="J75" s="126">
        <f>SUM(J76:J79)</f>
        <v>122973</v>
      </c>
      <c r="K75" s="147">
        <f>SUM(K76:K79)</f>
        <v>0</v>
      </c>
      <c r="L75" s="127"/>
      <c r="M75" s="395"/>
      <c r="N75" s="122">
        <f>N76+N79</f>
        <v>0</v>
      </c>
    </row>
    <row r="76" spans="1:14" ht="16.5" customHeight="1">
      <c r="A76" s="31">
        <v>53</v>
      </c>
      <c r="B76" s="32"/>
      <c r="C76" s="33">
        <v>85201</v>
      </c>
      <c r="D76" s="272" t="s">
        <v>323</v>
      </c>
      <c r="E76" s="33" t="s">
        <v>324</v>
      </c>
      <c r="F76" s="418">
        <v>2006</v>
      </c>
      <c r="G76" s="131">
        <f t="shared" si="7"/>
        <v>49733</v>
      </c>
      <c r="H76" s="419"/>
      <c r="I76" s="133">
        <f t="shared" si="10"/>
        <v>49733</v>
      </c>
      <c r="J76" s="420">
        <v>49733</v>
      </c>
      <c r="K76" s="115"/>
      <c r="L76" s="115"/>
      <c r="M76" s="421"/>
      <c r="N76" s="117"/>
    </row>
    <row r="77" spans="1:14" ht="35.25" customHeight="1">
      <c r="A77" s="12">
        <v>54</v>
      </c>
      <c r="B77" s="53"/>
      <c r="C77" s="14">
        <v>85202</v>
      </c>
      <c r="D77" s="15" t="s">
        <v>80</v>
      </c>
      <c r="E77" s="14" t="s">
        <v>81</v>
      </c>
      <c r="F77" s="422">
        <v>2006</v>
      </c>
      <c r="G77" s="17">
        <f>H77+I77+N77</f>
        <v>50000</v>
      </c>
      <c r="H77" s="90"/>
      <c r="I77" s="19">
        <f t="shared" si="10"/>
        <v>50000</v>
      </c>
      <c r="J77" s="423">
        <v>50000</v>
      </c>
      <c r="K77" s="81"/>
      <c r="L77" s="81"/>
      <c r="M77" s="424"/>
      <c r="N77" s="83"/>
    </row>
    <row r="78" spans="1:14" ht="40.5" customHeight="1">
      <c r="A78" s="12">
        <v>55</v>
      </c>
      <c r="B78" s="53"/>
      <c r="C78" s="14">
        <v>85202</v>
      </c>
      <c r="D78" s="15" t="s">
        <v>316</v>
      </c>
      <c r="E78" s="14" t="s">
        <v>322</v>
      </c>
      <c r="F78" s="422">
        <v>2006</v>
      </c>
      <c r="G78" s="17">
        <f t="shared" si="7"/>
        <v>14640</v>
      </c>
      <c r="H78" s="90"/>
      <c r="I78" s="19">
        <f t="shared" si="10"/>
        <v>14640</v>
      </c>
      <c r="J78" s="423">
        <v>14640</v>
      </c>
      <c r="K78" s="81"/>
      <c r="L78" s="81"/>
      <c r="M78" s="424"/>
      <c r="N78" s="83"/>
    </row>
    <row r="79" spans="1:14" ht="14.25" customHeight="1">
      <c r="A79" s="12">
        <v>56</v>
      </c>
      <c r="B79" s="13"/>
      <c r="C79" s="14">
        <v>85218</v>
      </c>
      <c r="D79" s="15" t="s">
        <v>82</v>
      </c>
      <c r="E79" s="58" t="s">
        <v>83</v>
      </c>
      <c r="F79" s="148">
        <v>2006</v>
      </c>
      <c r="G79" s="61">
        <f t="shared" si="7"/>
        <v>8600</v>
      </c>
      <c r="H79" s="149"/>
      <c r="I79" s="64">
        <f t="shared" si="10"/>
        <v>8600</v>
      </c>
      <c r="J79" s="150">
        <v>8600</v>
      </c>
      <c r="K79" s="151"/>
      <c r="L79" s="151"/>
      <c r="M79" s="398"/>
      <c r="N79" s="121"/>
    </row>
    <row r="80" spans="1:14" ht="12.75" customHeight="1" thickBot="1">
      <c r="A80" s="135"/>
      <c r="B80" s="136">
        <v>853</v>
      </c>
      <c r="C80" s="152"/>
      <c r="D80" s="153" t="s">
        <v>84</v>
      </c>
      <c r="E80" s="152"/>
      <c r="F80" s="152"/>
      <c r="G80" s="154">
        <f>SUM(G81:G82)</f>
        <v>59854</v>
      </c>
      <c r="H80" s="155">
        <f aca="true" t="shared" si="11" ref="H80:N80">SUM(H81:H82)</f>
        <v>25460</v>
      </c>
      <c r="I80" s="155">
        <f t="shared" si="11"/>
        <v>34394</v>
      </c>
      <c r="J80" s="155">
        <f t="shared" si="11"/>
        <v>34394</v>
      </c>
      <c r="K80" s="155">
        <f t="shared" si="11"/>
        <v>0</v>
      </c>
      <c r="L80" s="155">
        <f t="shared" si="11"/>
        <v>0</v>
      </c>
      <c r="M80" s="399"/>
      <c r="N80" s="156">
        <f t="shared" si="11"/>
        <v>0</v>
      </c>
    </row>
    <row r="81" spans="1:14" ht="15.75" customHeight="1">
      <c r="A81" s="65">
        <v>57</v>
      </c>
      <c r="B81" s="56"/>
      <c r="C81" s="43">
        <v>85333</v>
      </c>
      <c r="D81" s="89" t="s">
        <v>85</v>
      </c>
      <c r="E81" s="630" t="s">
        <v>86</v>
      </c>
      <c r="F81" s="631" t="s">
        <v>19</v>
      </c>
      <c r="G81" s="47">
        <f>H81+I81+N81</f>
        <v>49854</v>
      </c>
      <c r="H81" s="158">
        <v>25460</v>
      </c>
      <c r="I81" s="49">
        <f>SUM(J81:L81)</f>
        <v>24394</v>
      </c>
      <c r="J81" s="159">
        <v>24394</v>
      </c>
      <c r="K81" s="47"/>
      <c r="L81" s="159"/>
      <c r="M81" s="400"/>
      <c r="N81" s="160"/>
    </row>
    <row r="82" spans="1:14" ht="12" customHeight="1" thickBot="1">
      <c r="A82" s="41">
        <v>58</v>
      </c>
      <c r="B82" s="42"/>
      <c r="C82" s="157"/>
      <c r="D82" s="57" t="s">
        <v>87</v>
      </c>
      <c r="E82" s="630"/>
      <c r="F82" s="632"/>
      <c r="G82" s="61">
        <f>H82+I82+N82</f>
        <v>10000</v>
      </c>
      <c r="H82" s="161"/>
      <c r="I82" s="64">
        <f>SUM(J82:L82)</f>
        <v>10000</v>
      </c>
      <c r="J82" s="60">
        <v>10000</v>
      </c>
      <c r="K82" s="162"/>
      <c r="L82" s="60"/>
      <c r="M82" s="383"/>
      <c r="N82" s="62"/>
    </row>
    <row r="83" spans="1:14" ht="12" customHeight="1" thickBot="1">
      <c r="A83" s="21"/>
      <c r="B83" s="91">
        <v>854</v>
      </c>
      <c r="C83" s="26"/>
      <c r="D83" s="93" t="s">
        <v>88</v>
      </c>
      <c r="E83" s="25"/>
      <c r="F83" s="26"/>
      <c r="G83" s="27">
        <f>H83+I83+N83</f>
        <v>184220</v>
      </c>
      <c r="H83" s="163">
        <f>SUM(H84)</f>
        <v>15000</v>
      </c>
      <c r="I83" s="29">
        <f>SUM(J83:L83)</f>
        <v>169220</v>
      </c>
      <c r="J83" s="28">
        <f>SUM(J84)</f>
        <v>3422</v>
      </c>
      <c r="K83" s="28">
        <f>SUM(K84)</f>
        <v>0</v>
      </c>
      <c r="L83" s="28">
        <f>SUM(L84)</f>
        <v>165798</v>
      </c>
      <c r="M83" s="388"/>
      <c r="N83" s="95">
        <f>SUM(N84)</f>
        <v>0</v>
      </c>
    </row>
    <row r="84" spans="1:14" ht="27" customHeight="1">
      <c r="A84" s="65">
        <v>59</v>
      </c>
      <c r="B84" s="164"/>
      <c r="C84" s="43">
        <v>85403</v>
      </c>
      <c r="D84" s="89" t="s">
        <v>89</v>
      </c>
      <c r="E84" s="43" t="s">
        <v>90</v>
      </c>
      <c r="F84" s="43" t="s">
        <v>19</v>
      </c>
      <c r="G84" s="47">
        <f>H84+I84+N84</f>
        <v>184220</v>
      </c>
      <c r="H84" s="48">
        <v>15000</v>
      </c>
      <c r="I84" s="49">
        <f>SUM(J84:L84)</f>
        <v>169220</v>
      </c>
      <c r="J84" s="50">
        <v>3422</v>
      </c>
      <c r="K84" s="165"/>
      <c r="L84" s="50">
        <v>165798</v>
      </c>
      <c r="M84" s="381"/>
      <c r="N84" s="52"/>
    </row>
    <row r="85" spans="1:14" ht="14.25" customHeight="1" thickBot="1">
      <c r="A85" s="625" t="s">
        <v>91</v>
      </c>
      <c r="B85" s="626"/>
      <c r="C85" s="626"/>
      <c r="D85" s="626"/>
      <c r="E85" s="626"/>
      <c r="F85" s="627"/>
      <c r="G85" s="166">
        <f aca="true" t="shared" si="12" ref="G85:M85">SUM(G12+G59+G80+G57+G72+G75+G83+G64)</f>
        <v>13316533</v>
      </c>
      <c r="H85" s="166">
        <f t="shared" si="12"/>
        <v>2932416</v>
      </c>
      <c r="I85" s="166">
        <f t="shared" si="12"/>
        <v>9214315</v>
      </c>
      <c r="J85" s="166">
        <f t="shared" si="12"/>
        <v>4192994</v>
      </c>
      <c r="K85" s="166">
        <f t="shared" si="12"/>
        <v>4820064</v>
      </c>
      <c r="L85" s="166">
        <f t="shared" si="12"/>
        <v>201257</v>
      </c>
      <c r="M85" s="166">
        <f t="shared" si="12"/>
        <v>10546</v>
      </c>
      <c r="N85" s="167">
        <f>SUM(N12+N59+N80+N57+N63+N72+N75+N83+N64)</f>
        <v>1159256</v>
      </c>
    </row>
    <row r="86" ht="10.5" thickTop="1"/>
    <row r="87" spans="1:8" ht="9.75">
      <c r="A87" s="628" t="s">
        <v>215</v>
      </c>
      <c r="B87" s="628"/>
      <c r="C87" s="628"/>
      <c r="D87" s="628"/>
      <c r="E87" s="628"/>
      <c r="F87" s="174"/>
      <c r="G87" s="175"/>
      <c r="H87" s="174"/>
    </row>
    <row r="88" spans="1:8" ht="9.75">
      <c r="A88" s="628"/>
      <c r="B88" s="628"/>
      <c r="C88" s="628"/>
      <c r="D88" s="628"/>
      <c r="E88" s="174"/>
      <c r="F88" s="174"/>
      <c r="G88" s="175"/>
      <c r="H88" s="174"/>
    </row>
    <row r="89" spans="1:8" ht="9.75">
      <c r="A89" s="628"/>
      <c r="B89" s="628"/>
      <c r="C89" s="628"/>
      <c r="D89" s="628"/>
      <c r="E89" s="628"/>
      <c r="F89" s="628"/>
      <c r="G89" s="628"/>
      <c r="H89" s="174"/>
    </row>
    <row r="90" spans="1:8" ht="9.75">
      <c r="A90" s="628"/>
      <c r="B90" s="628"/>
      <c r="C90" s="628"/>
      <c r="D90" s="628"/>
      <c r="E90" s="628"/>
      <c r="F90" s="628"/>
      <c r="G90" s="628"/>
      <c r="H90" s="174"/>
    </row>
    <row r="91" spans="1:8" ht="9.75">
      <c r="A91" s="176"/>
      <c r="B91" s="177"/>
      <c r="C91" s="177"/>
      <c r="D91" s="173"/>
      <c r="E91" s="177"/>
      <c r="F91" s="177"/>
      <c r="G91" s="175"/>
      <c r="H91" s="174"/>
    </row>
    <row r="92" spans="1:8" ht="9.75">
      <c r="A92" s="628"/>
      <c r="B92" s="628"/>
      <c r="C92" s="628"/>
      <c r="D92" s="628"/>
      <c r="E92" s="174"/>
      <c r="F92" s="174"/>
      <c r="G92" s="175"/>
      <c r="H92" s="174"/>
    </row>
    <row r="93" spans="1:8" ht="9.75">
      <c r="A93" s="629"/>
      <c r="B93" s="629"/>
      <c r="C93" s="629"/>
      <c r="D93" s="629"/>
      <c r="E93" s="629"/>
      <c r="F93" s="174"/>
      <c r="G93" s="175"/>
      <c r="H93" s="174"/>
    </row>
    <row r="94" spans="1:8" ht="9.75">
      <c r="A94" s="629"/>
      <c r="B94" s="629"/>
      <c r="C94" s="629"/>
      <c r="D94" s="629"/>
      <c r="E94" s="629"/>
      <c r="F94" s="174"/>
      <c r="G94" s="175"/>
      <c r="H94" s="174"/>
    </row>
    <row r="95" spans="1:8" ht="9.75">
      <c r="A95" s="628"/>
      <c r="B95" s="628"/>
      <c r="C95" s="628"/>
      <c r="D95" s="628"/>
      <c r="E95" s="628"/>
      <c r="F95" s="174"/>
      <c r="G95" s="175"/>
      <c r="H95" s="174"/>
    </row>
    <row r="96" spans="1:8" ht="9.75">
      <c r="A96" s="629"/>
      <c r="B96" s="629"/>
      <c r="C96" s="629"/>
      <c r="D96" s="629"/>
      <c r="E96" s="173"/>
      <c r="F96" s="174"/>
      <c r="G96" s="175"/>
      <c r="H96" s="174"/>
    </row>
    <row r="97" spans="1:8" ht="9.75">
      <c r="A97" s="628"/>
      <c r="B97" s="628"/>
      <c r="C97" s="628"/>
      <c r="D97" s="628"/>
      <c r="E97" s="628"/>
      <c r="F97" s="174"/>
      <c r="G97" s="175"/>
      <c r="H97" s="174"/>
    </row>
  </sheetData>
  <mergeCells count="37">
    <mergeCell ref="J1:N1"/>
    <mergeCell ref="E2:I2"/>
    <mergeCell ref="J2:N2"/>
    <mergeCell ref="E3:I3"/>
    <mergeCell ref="J3:N3"/>
    <mergeCell ref="E4:I4"/>
    <mergeCell ref="J4:N4"/>
    <mergeCell ref="A6:N6"/>
    <mergeCell ref="A7:A11"/>
    <mergeCell ref="B7:B11"/>
    <mergeCell ref="C7:C11"/>
    <mergeCell ref="D7:D11"/>
    <mergeCell ref="E7:E11"/>
    <mergeCell ref="F7:F11"/>
    <mergeCell ref="G7:G11"/>
    <mergeCell ref="H7:H11"/>
    <mergeCell ref="I7:N8"/>
    <mergeCell ref="N9:N11"/>
    <mergeCell ref="I10:I11"/>
    <mergeCell ref="J10:J11"/>
    <mergeCell ref="K10:K11"/>
    <mergeCell ref="L10:L11"/>
    <mergeCell ref="M10:M11"/>
    <mergeCell ref="I9:M9"/>
    <mergeCell ref="E81:E82"/>
    <mergeCell ref="F81:F82"/>
    <mergeCell ref="A85:F85"/>
    <mergeCell ref="A87:E87"/>
    <mergeCell ref="A88:D88"/>
    <mergeCell ref="A89:G89"/>
    <mergeCell ref="A90:G90"/>
    <mergeCell ref="A92:D92"/>
    <mergeCell ref="A97:E97"/>
    <mergeCell ref="A93:E93"/>
    <mergeCell ref="A94:E94"/>
    <mergeCell ref="A95:E95"/>
    <mergeCell ref="A96:D9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421875" style="0" customWidth="1"/>
    <col min="2" max="2" width="7.57421875" style="0" customWidth="1"/>
    <col min="3" max="3" width="5.421875" style="0" customWidth="1"/>
    <col min="4" max="4" width="42.28125" style="0" customWidth="1"/>
    <col min="5" max="5" width="23.28125" style="0" customWidth="1"/>
  </cols>
  <sheetData>
    <row r="1" spans="1:5" ht="12.75">
      <c r="A1" s="307"/>
      <c r="B1" s="308"/>
      <c r="C1" s="308"/>
      <c r="D1" s="178"/>
      <c r="E1" s="574" t="s">
        <v>486</v>
      </c>
    </row>
    <row r="2" spans="1:5" ht="12.75">
      <c r="A2" s="307"/>
      <c r="B2" s="308"/>
      <c r="C2" s="308"/>
      <c r="D2" s="307"/>
      <c r="E2" s="574" t="s">
        <v>515</v>
      </c>
    </row>
    <row r="3" spans="1:5" ht="12.75">
      <c r="A3" s="307"/>
      <c r="B3" s="308"/>
      <c r="C3" s="308"/>
      <c r="D3" s="309"/>
      <c r="E3" s="574" t="s">
        <v>0</v>
      </c>
    </row>
    <row r="4" spans="1:5" ht="12.75">
      <c r="A4" s="307"/>
      <c r="B4" s="308"/>
      <c r="C4" s="308"/>
      <c r="D4" s="178"/>
      <c r="E4" s="574" t="s">
        <v>514</v>
      </c>
    </row>
    <row r="5" spans="1:5" ht="12.75">
      <c r="A5" s="307"/>
      <c r="B5" s="308"/>
      <c r="C5" s="308"/>
      <c r="D5" s="178"/>
      <c r="E5" s="310"/>
    </row>
    <row r="6" spans="1:5" ht="27" customHeight="1" thickBot="1">
      <c r="A6" s="801" t="s">
        <v>480</v>
      </c>
      <c r="B6" s="801"/>
      <c r="C6" s="801"/>
      <c r="D6" s="801"/>
      <c r="E6" s="801"/>
    </row>
    <row r="7" spans="1:5" ht="13.5" thickTop="1">
      <c r="A7" s="311" t="s">
        <v>3</v>
      </c>
      <c r="B7" s="312" t="s">
        <v>4</v>
      </c>
      <c r="C7" s="312" t="s">
        <v>144</v>
      </c>
      <c r="D7" s="313" t="s">
        <v>145</v>
      </c>
      <c r="E7" s="582" t="s">
        <v>146</v>
      </c>
    </row>
    <row r="8" spans="1:5" ht="12.75">
      <c r="A8" s="314"/>
      <c r="B8" s="315"/>
      <c r="C8" s="315"/>
      <c r="D8" s="581"/>
      <c r="E8" s="583" t="s">
        <v>149</v>
      </c>
    </row>
    <row r="9" spans="1:5" ht="17.25" customHeight="1">
      <c r="A9" s="319" t="s">
        <v>481</v>
      </c>
      <c r="B9" s="320"/>
      <c r="C9" s="320"/>
      <c r="D9" s="321" t="s">
        <v>64</v>
      </c>
      <c r="E9" s="323">
        <f>SUM(E10)</f>
        <v>4800</v>
      </c>
    </row>
    <row r="10" spans="1:5" ht="19.5" customHeight="1">
      <c r="A10" s="324"/>
      <c r="B10" s="325" t="s">
        <v>482</v>
      </c>
      <c r="C10" s="326"/>
      <c r="D10" s="327" t="s">
        <v>483</v>
      </c>
      <c r="E10" s="373">
        <f>SUM(E11:E11)</f>
        <v>4800</v>
      </c>
    </row>
    <row r="11" spans="1:5" ht="15.75" customHeight="1">
      <c r="A11" s="430"/>
      <c r="B11" s="584"/>
      <c r="C11" s="331" t="s">
        <v>484</v>
      </c>
      <c r="D11" s="332" t="s">
        <v>485</v>
      </c>
      <c r="E11" s="329">
        <v>4800</v>
      </c>
    </row>
    <row r="13" spans="1:5" ht="12.75">
      <c r="A13" s="585"/>
      <c r="B13" s="585"/>
      <c r="C13" s="585"/>
      <c r="D13" s="586" t="s">
        <v>160</v>
      </c>
      <c r="E13" s="585"/>
    </row>
    <row r="14" spans="1:5" ht="49.5" customHeight="1">
      <c r="A14" s="802" t="s">
        <v>524</v>
      </c>
      <c r="B14" s="802"/>
      <c r="C14" s="802"/>
      <c r="D14" s="802"/>
      <c r="E14" s="802"/>
    </row>
    <row r="15" spans="1:5" ht="12.75">
      <c r="A15" s="585"/>
      <c r="B15" s="585"/>
      <c r="C15" s="585"/>
      <c r="D15" s="585"/>
      <c r="E15" s="585"/>
    </row>
    <row r="16" spans="1:5" ht="12.75">
      <c r="A16" s="585"/>
      <c r="B16" s="585"/>
      <c r="C16" s="585"/>
      <c r="D16" s="585"/>
      <c r="E16" s="585"/>
    </row>
    <row r="17" spans="1:5" ht="12.75">
      <c r="A17" s="585"/>
      <c r="B17" s="585"/>
      <c r="C17" s="585"/>
      <c r="D17" s="585"/>
      <c r="E17" s="585"/>
    </row>
    <row r="18" spans="1:5" ht="12.75">
      <c r="A18" s="585"/>
      <c r="B18" s="585"/>
      <c r="C18" s="585"/>
      <c r="D18" s="585"/>
      <c r="E18" s="585"/>
    </row>
    <row r="19" spans="1:5" ht="12.75">
      <c r="A19" s="585"/>
      <c r="B19" s="585"/>
      <c r="C19" s="585"/>
      <c r="D19" s="585"/>
      <c r="E19" s="585"/>
    </row>
  </sheetData>
  <mergeCells count="2">
    <mergeCell ref="A6:E6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71">
      <selection activeCell="N128" sqref="N128"/>
    </sheetView>
  </sheetViews>
  <sheetFormatPr defaultColWidth="9.140625" defaultRowHeight="12.75"/>
  <cols>
    <col min="1" max="1" width="4.421875" style="178" customWidth="1"/>
    <col min="2" max="2" width="5.57421875" style="365" customWidth="1"/>
    <col min="3" max="3" width="5.28125" style="365" customWidth="1"/>
    <col min="4" max="4" width="38.00390625" style="178" customWidth="1"/>
    <col min="5" max="6" width="10.421875" style="178" customWidth="1"/>
    <col min="7" max="7" width="10.57421875" style="178" customWidth="1"/>
    <col min="8" max="8" width="10.57421875" style="310" customWidth="1"/>
    <col min="9" max="9" width="9.140625" style="178" customWidth="1"/>
    <col min="10" max="11" width="10.57421875" style="178" bestFit="1" customWidth="1"/>
    <col min="12" max="16384" width="9.140625" style="178" customWidth="1"/>
  </cols>
  <sheetData>
    <row r="1" spans="1:8" ht="12.75" customHeight="1">
      <c r="A1" s="307"/>
      <c r="B1" s="308"/>
      <c r="C1" s="308"/>
      <c r="E1" s="803" t="s">
        <v>142</v>
      </c>
      <c r="F1" s="803"/>
      <c r="G1" s="803"/>
      <c r="H1" s="803"/>
    </row>
    <row r="2" spans="1:8" ht="12.75" customHeight="1">
      <c r="A2" s="307"/>
      <c r="B2" s="308"/>
      <c r="C2" s="308"/>
      <c r="D2" s="307"/>
      <c r="E2" s="803" t="s">
        <v>513</v>
      </c>
      <c r="F2" s="803"/>
      <c r="G2" s="803"/>
      <c r="H2" s="803"/>
    </row>
    <row r="3" spans="1:8" ht="12.75" customHeight="1">
      <c r="A3" s="307"/>
      <c r="B3" s="308"/>
      <c r="C3" s="308"/>
      <c r="D3" s="309"/>
      <c r="E3" s="803" t="s">
        <v>0</v>
      </c>
      <c r="F3" s="803"/>
      <c r="G3" s="803"/>
      <c r="H3" s="803"/>
    </row>
    <row r="4" spans="1:8" ht="12.75" customHeight="1">
      <c r="A4" s="307"/>
      <c r="B4" s="308"/>
      <c r="C4" s="308"/>
      <c r="E4" s="803" t="s">
        <v>514</v>
      </c>
      <c r="F4" s="803"/>
      <c r="G4" s="803"/>
      <c r="H4" s="803"/>
    </row>
    <row r="5" spans="1:7" ht="14.25" customHeight="1">
      <c r="A5" s="307"/>
      <c r="B5" s="308"/>
      <c r="C5" s="308"/>
      <c r="E5" s="310"/>
      <c r="F5" s="310"/>
      <c r="G5" s="310"/>
    </row>
    <row r="6" spans="1:8" ht="15" customHeight="1" thickBot="1">
      <c r="A6" s="801" t="s">
        <v>143</v>
      </c>
      <c r="B6" s="801"/>
      <c r="C6" s="801"/>
      <c r="D6" s="801"/>
      <c r="E6" s="801"/>
      <c r="F6" s="801"/>
      <c r="G6" s="801"/>
      <c r="H6" s="801"/>
    </row>
    <row r="7" spans="1:8" ht="14.25" customHeight="1" thickTop="1">
      <c r="A7" s="311" t="s">
        <v>3</v>
      </c>
      <c r="B7" s="312" t="s">
        <v>4</v>
      </c>
      <c r="C7" s="312" t="s">
        <v>144</v>
      </c>
      <c r="D7" s="313" t="s">
        <v>145</v>
      </c>
      <c r="E7" s="804" t="s">
        <v>146</v>
      </c>
      <c r="F7" s="805"/>
      <c r="G7" s="804" t="s">
        <v>147</v>
      </c>
      <c r="H7" s="806"/>
    </row>
    <row r="8" spans="1:8" ht="12" customHeight="1">
      <c r="A8" s="314"/>
      <c r="B8" s="315"/>
      <c r="C8" s="315"/>
      <c r="D8" s="196"/>
      <c r="E8" s="316" t="s">
        <v>148</v>
      </c>
      <c r="F8" s="316" t="s">
        <v>149</v>
      </c>
      <c r="G8" s="317" t="s">
        <v>148</v>
      </c>
      <c r="H8" s="318" t="s">
        <v>149</v>
      </c>
    </row>
    <row r="9" spans="1:8" ht="12" customHeight="1">
      <c r="A9" s="319" t="s">
        <v>150</v>
      </c>
      <c r="B9" s="320"/>
      <c r="C9" s="320"/>
      <c r="D9" s="321" t="s">
        <v>15</v>
      </c>
      <c r="E9" s="322">
        <f>SUM(E10)</f>
        <v>0</v>
      </c>
      <c r="F9" s="322">
        <f>SUM(F10)</f>
        <v>12146</v>
      </c>
      <c r="G9" s="322">
        <f>SUM(G10)</f>
        <v>291335</v>
      </c>
      <c r="H9" s="323">
        <f>SUM(H10)</f>
        <v>31981</v>
      </c>
    </row>
    <row r="10" spans="1:8" ht="15.75" customHeight="1">
      <c r="A10" s="324"/>
      <c r="B10" s="325" t="s">
        <v>151</v>
      </c>
      <c r="C10" s="326"/>
      <c r="D10" s="327" t="s">
        <v>152</v>
      </c>
      <c r="E10" s="328">
        <f>SUM(E11:E15)</f>
        <v>0</v>
      </c>
      <c r="F10" s="328">
        <f>SUM(F11:F15)</f>
        <v>12146</v>
      </c>
      <c r="G10" s="328">
        <f>SUM(G11:G14)</f>
        <v>291335</v>
      </c>
      <c r="H10" s="373">
        <f>SUM(H11:H13)</f>
        <v>31981</v>
      </c>
    </row>
    <row r="11" spans="1:8" ht="15.75" customHeight="1">
      <c r="A11" s="324"/>
      <c r="B11" s="330"/>
      <c r="C11" s="331" t="s">
        <v>262</v>
      </c>
      <c r="D11" s="332" t="s">
        <v>170</v>
      </c>
      <c r="E11" s="328"/>
      <c r="F11" s="328"/>
      <c r="G11" s="328"/>
      <c r="H11" s="329">
        <v>31981</v>
      </c>
    </row>
    <row r="12" spans="1:8" ht="15.75" customHeight="1">
      <c r="A12" s="324"/>
      <c r="B12" s="330"/>
      <c r="C12" s="331" t="s">
        <v>179</v>
      </c>
      <c r="D12" s="332" t="s">
        <v>171</v>
      </c>
      <c r="E12" s="328"/>
      <c r="F12" s="328"/>
      <c r="G12" s="333">
        <v>23800</v>
      </c>
      <c r="H12" s="329"/>
    </row>
    <row r="13" spans="1:8" ht="12" customHeight="1">
      <c r="A13" s="324"/>
      <c r="B13" s="334"/>
      <c r="C13" s="331" t="s">
        <v>153</v>
      </c>
      <c r="D13" s="332" t="s">
        <v>154</v>
      </c>
      <c r="E13" s="333"/>
      <c r="F13" s="333"/>
      <c r="G13" s="333">
        <v>261435</v>
      </c>
      <c r="H13" s="329"/>
    </row>
    <row r="14" spans="1:8" ht="12" customHeight="1">
      <c r="A14" s="324"/>
      <c r="B14" s="334"/>
      <c r="C14" s="331" t="s">
        <v>280</v>
      </c>
      <c r="D14" s="332" t="s">
        <v>154</v>
      </c>
      <c r="E14" s="375"/>
      <c r="F14" s="375"/>
      <c r="G14" s="375">
        <v>6100</v>
      </c>
      <c r="H14" s="335"/>
    </row>
    <row r="15" spans="1:8" ht="22.5" customHeight="1">
      <c r="A15" s="324"/>
      <c r="B15" s="334"/>
      <c r="C15" s="331" t="s">
        <v>155</v>
      </c>
      <c r="D15" s="332" t="s">
        <v>286</v>
      </c>
      <c r="E15" s="375"/>
      <c r="F15" s="375">
        <v>12146</v>
      </c>
      <c r="G15" s="375"/>
      <c r="H15" s="335"/>
    </row>
    <row r="16" spans="1:8" ht="15.75" customHeight="1">
      <c r="A16" s="340" t="s">
        <v>472</v>
      </c>
      <c r="B16" s="341"/>
      <c r="C16" s="576"/>
      <c r="D16" s="412" t="s">
        <v>473</v>
      </c>
      <c r="E16" s="413">
        <f>SUM(E17)</f>
        <v>25152</v>
      </c>
      <c r="F16" s="413">
        <f>SUM(F17)</f>
        <v>1000000</v>
      </c>
      <c r="G16" s="413"/>
      <c r="H16" s="580">
        <f>SUM(H17)</f>
        <v>0</v>
      </c>
    </row>
    <row r="17" spans="1:8" ht="16.5" customHeight="1">
      <c r="A17" s="324"/>
      <c r="B17" s="325" t="s">
        <v>474</v>
      </c>
      <c r="C17" s="326"/>
      <c r="D17" s="327" t="s">
        <v>475</v>
      </c>
      <c r="E17" s="414">
        <f>SUM(E18:E19)</f>
        <v>25152</v>
      </c>
      <c r="F17" s="414">
        <f>SUM(F18)</f>
        <v>1000000</v>
      </c>
      <c r="G17" s="375"/>
      <c r="H17" s="335">
        <f>SUM(H18)</f>
        <v>0</v>
      </c>
    </row>
    <row r="18" spans="1:8" ht="15.75" customHeight="1">
      <c r="A18" s="324"/>
      <c r="B18" s="334"/>
      <c r="C18" s="331" t="s">
        <v>476</v>
      </c>
      <c r="D18" s="332" t="s">
        <v>477</v>
      </c>
      <c r="E18" s="375"/>
      <c r="F18" s="375">
        <v>1000000</v>
      </c>
      <c r="G18" s="375"/>
      <c r="H18" s="335"/>
    </row>
    <row r="19" spans="1:8" ht="33" customHeight="1">
      <c r="A19" s="324"/>
      <c r="B19" s="334"/>
      <c r="C19" s="331" t="s">
        <v>487</v>
      </c>
      <c r="D19" s="332" t="s">
        <v>488</v>
      </c>
      <c r="E19" s="375">
        <v>25152</v>
      </c>
      <c r="F19" s="375"/>
      <c r="G19" s="375"/>
      <c r="H19" s="335"/>
    </row>
    <row r="20" spans="1:8" ht="17.25" customHeight="1">
      <c r="A20" s="340" t="s">
        <v>308</v>
      </c>
      <c r="B20" s="337"/>
      <c r="C20" s="331"/>
      <c r="D20" s="412" t="s">
        <v>67</v>
      </c>
      <c r="E20" s="413">
        <f aca="true" t="shared" si="0" ref="E20:H21">SUM(E21)</f>
        <v>0</v>
      </c>
      <c r="F20" s="413">
        <f t="shared" si="0"/>
        <v>0</v>
      </c>
      <c r="G20" s="413">
        <f t="shared" si="0"/>
        <v>70000</v>
      </c>
      <c r="H20" s="415">
        <f t="shared" si="0"/>
        <v>0</v>
      </c>
    </row>
    <row r="21" spans="1:8" ht="15" customHeight="1">
      <c r="A21" s="324"/>
      <c r="B21" s="326" t="s">
        <v>309</v>
      </c>
      <c r="C21" s="326"/>
      <c r="D21" s="327" t="s">
        <v>68</v>
      </c>
      <c r="E21" s="375">
        <f t="shared" si="0"/>
        <v>0</v>
      </c>
      <c r="F21" s="375">
        <f t="shared" si="0"/>
        <v>0</v>
      </c>
      <c r="G21" s="414">
        <f t="shared" si="0"/>
        <v>70000</v>
      </c>
      <c r="H21" s="336">
        <f t="shared" si="0"/>
        <v>0</v>
      </c>
    </row>
    <row r="22" spans="1:8" ht="15" customHeight="1">
      <c r="A22" s="324"/>
      <c r="B22" s="331"/>
      <c r="C22" s="331" t="s">
        <v>153</v>
      </c>
      <c r="D22" s="332" t="s">
        <v>154</v>
      </c>
      <c r="E22" s="375"/>
      <c r="F22" s="375"/>
      <c r="G22" s="375">
        <v>70000</v>
      </c>
      <c r="H22" s="335"/>
    </row>
    <row r="23" spans="1:8" ht="39" customHeight="1">
      <c r="A23" s="319" t="s">
        <v>251</v>
      </c>
      <c r="B23" s="320"/>
      <c r="C23" s="320"/>
      <c r="D23" s="321" t="s">
        <v>252</v>
      </c>
      <c r="E23" s="322">
        <f>SUM(E26+E24)</f>
        <v>94841</v>
      </c>
      <c r="F23" s="322">
        <f>SUM(F26+F24)</f>
        <v>0</v>
      </c>
      <c r="G23" s="322">
        <f>SUM(G26+G24)</f>
        <v>0</v>
      </c>
      <c r="H23" s="323">
        <f>SUM(H26+H24)</f>
        <v>0</v>
      </c>
    </row>
    <row r="24" spans="1:8" ht="27.75" customHeight="1">
      <c r="A24" s="376"/>
      <c r="B24" s="349" t="s">
        <v>281</v>
      </c>
      <c r="C24" s="377"/>
      <c r="D24" s="401" t="s">
        <v>282</v>
      </c>
      <c r="E24" s="402">
        <f>SUM(E25)</f>
        <v>26500</v>
      </c>
      <c r="F24" s="379">
        <f>SUM(F25)</f>
        <v>0</v>
      </c>
      <c r="G24" s="379">
        <f>SUM(G25)</f>
        <v>0</v>
      </c>
      <c r="H24" s="380"/>
    </row>
    <row r="25" spans="1:8" ht="29.25" customHeight="1">
      <c r="A25" s="376"/>
      <c r="B25" s="351"/>
      <c r="C25" s="377" t="s">
        <v>283</v>
      </c>
      <c r="D25" s="378" t="s">
        <v>284</v>
      </c>
      <c r="E25" s="379">
        <v>26500</v>
      </c>
      <c r="F25" s="379"/>
      <c r="G25" s="379"/>
      <c r="H25" s="380"/>
    </row>
    <row r="26" spans="1:8" ht="24" customHeight="1">
      <c r="A26" s="324"/>
      <c r="B26" s="325" t="s">
        <v>268</v>
      </c>
      <c r="C26" s="326"/>
      <c r="D26" s="327" t="s">
        <v>269</v>
      </c>
      <c r="E26" s="328">
        <f>SUM(E27:E28)</f>
        <v>68341</v>
      </c>
      <c r="F26" s="328">
        <f>SUM(F27:F27)</f>
        <v>0</v>
      </c>
      <c r="G26" s="328">
        <f>SUM(G27:G27)</f>
        <v>0</v>
      </c>
      <c r="H26" s="336">
        <f>SUM(H27:H27)</f>
        <v>0</v>
      </c>
    </row>
    <row r="27" spans="1:8" ht="16.5" customHeight="1">
      <c r="A27" s="324"/>
      <c r="B27" s="334"/>
      <c r="C27" s="331" t="s">
        <v>270</v>
      </c>
      <c r="D27" s="332" t="s">
        <v>271</v>
      </c>
      <c r="E27" s="333">
        <v>55141</v>
      </c>
      <c r="F27" s="333"/>
      <c r="G27" s="333"/>
      <c r="H27" s="329"/>
    </row>
    <row r="28" spans="1:8" ht="16.5" customHeight="1">
      <c r="A28" s="324"/>
      <c r="B28" s="334"/>
      <c r="C28" s="337" t="s">
        <v>325</v>
      </c>
      <c r="D28" s="338" t="s">
        <v>326</v>
      </c>
      <c r="E28" s="408">
        <v>13200</v>
      </c>
      <c r="F28" s="408"/>
      <c r="G28" s="408"/>
      <c r="H28" s="329"/>
    </row>
    <row r="29" spans="1:8" ht="16.5" customHeight="1">
      <c r="A29" s="340" t="s">
        <v>465</v>
      </c>
      <c r="B29" s="341"/>
      <c r="C29" s="341"/>
      <c r="D29" s="342" t="s">
        <v>466</v>
      </c>
      <c r="E29" s="409"/>
      <c r="F29" s="409"/>
      <c r="G29" s="409"/>
      <c r="H29" s="577">
        <f>SUM(H30)</f>
        <v>1000000</v>
      </c>
    </row>
    <row r="30" spans="1:8" ht="32.25" customHeight="1">
      <c r="A30" s="324"/>
      <c r="B30" s="325" t="s">
        <v>467</v>
      </c>
      <c r="C30" s="325"/>
      <c r="D30" s="344" t="s">
        <v>468</v>
      </c>
      <c r="E30" s="408"/>
      <c r="F30" s="408"/>
      <c r="G30" s="408"/>
      <c r="H30" s="373">
        <f>SUM(H31)</f>
        <v>1000000</v>
      </c>
    </row>
    <row r="31" spans="1:8" ht="16.5" customHeight="1">
      <c r="A31" s="324"/>
      <c r="B31" s="334"/>
      <c r="C31" s="337" t="s">
        <v>469</v>
      </c>
      <c r="D31" s="338" t="s">
        <v>510</v>
      </c>
      <c r="E31" s="408"/>
      <c r="F31" s="408"/>
      <c r="G31" s="408"/>
      <c r="H31" s="329">
        <v>1000000</v>
      </c>
    </row>
    <row r="32" spans="1:8" ht="17.25" customHeight="1">
      <c r="A32" s="340" t="s">
        <v>272</v>
      </c>
      <c r="B32" s="576"/>
      <c r="C32" s="341"/>
      <c r="D32" s="342" t="s">
        <v>275</v>
      </c>
      <c r="E32" s="409">
        <f>SUM(E33+E35)</f>
        <v>0</v>
      </c>
      <c r="F32" s="409">
        <f>SUM(F33+F35)</f>
        <v>343974</v>
      </c>
      <c r="G32" s="409">
        <f>SUM(G33+G35)</f>
        <v>0</v>
      </c>
      <c r="H32" s="410">
        <f>SUM(H33+H35)</f>
        <v>222391</v>
      </c>
    </row>
    <row r="33" spans="1:8" ht="24.75" customHeight="1">
      <c r="A33" s="324"/>
      <c r="B33" s="325" t="s">
        <v>276</v>
      </c>
      <c r="C33" s="337"/>
      <c r="D33" s="344" t="s">
        <v>277</v>
      </c>
      <c r="E33" s="339">
        <f>SUM(E34)</f>
        <v>0</v>
      </c>
      <c r="F33" s="346">
        <f>SUM(F34)</f>
        <v>343974</v>
      </c>
      <c r="G33" s="339">
        <f>SUM(G34)</f>
        <v>0</v>
      </c>
      <c r="H33" s="335"/>
    </row>
    <row r="34" spans="1:8" ht="15.75" customHeight="1">
      <c r="A34" s="324"/>
      <c r="B34" s="334"/>
      <c r="C34" s="337" t="s">
        <v>278</v>
      </c>
      <c r="D34" s="338" t="s">
        <v>279</v>
      </c>
      <c r="E34" s="339"/>
      <c r="F34" s="339">
        <v>343974</v>
      </c>
      <c r="G34" s="339"/>
      <c r="H34" s="335"/>
    </row>
    <row r="35" spans="1:8" ht="15.75" customHeight="1">
      <c r="A35" s="324"/>
      <c r="B35" s="325" t="s">
        <v>304</v>
      </c>
      <c r="C35" s="325"/>
      <c r="D35" s="344" t="s">
        <v>305</v>
      </c>
      <c r="E35" s="408">
        <f>SUM(E36)</f>
        <v>0</v>
      </c>
      <c r="F35" s="408">
        <f>SUM(F36)</f>
        <v>0</v>
      </c>
      <c r="G35" s="408">
        <f>SUM(G36)</f>
        <v>0</v>
      </c>
      <c r="H35" s="590">
        <f>SUM(H36)</f>
        <v>222391</v>
      </c>
    </row>
    <row r="36" spans="1:8" ht="12" customHeight="1">
      <c r="A36" s="324"/>
      <c r="B36" s="334"/>
      <c r="C36" s="337" t="s">
        <v>306</v>
      </c>
      <c r="D36" s="338" t="s">
        <v>307</v>
      </c>
      <c r="E36" s="339"/>
      <c r="F36" s="339"/>
      <c r="G36" s="339"/>
      <c r="H36" s="335">
        <v>222391</v>
      </c>
    </row>
    <row r="37" spans="1:8" ht="15" customHeight="1">
      <c r="A37" s="340" t="s">
        <v>194</v>
      </c>
      <c r="B37" s="341"/>
      <c r="C37" s="341"/>
      <c r="D37" s="342" t="s">
        <v>72</v>
      </c>
      <c r="E37" s="343">
        <f>E42+E46+E56+E38+E64</f>
        <v>312026</v>
      </c>
      <c r="F37" s="343">
        <f>F42+F46+F56+F38</f>
        <v>0</v>
      </c>
      <c r="G37" s="343">
        <f>G42+G46+G56+G38</f>
        <v>620792</v>
      </c>
      <c r="H37" s="347">
        <f>H42+H46+H56+H38</f>
        <v>69755</v>
      </c>
    </row>
    <row r="38" spans="1:8" ht="15" customHeight="1">
      <c r="A38" s="348"/>
      <c r="B38" s="349" t="s">
        <v>293</v>
      </c>
      <c r="C38" s="349"/>
      <c r="D38" s="350" t="s">
        <v>294</v>
      </c>
      <c r="E38" s="353">
        <f>SUM(E39:E41)</f>
        <v>0</v>
      </c>
      <c r="F38" s="353">
        <f>SUM(F39:F41)</f>
        <v>0</v>
      </c>
      <c r="G38" s="374">
        <f>SUM(G39:G41)</f>
        <v>30027</v>
      </c>
      <c r="H38" s="380">
        <f>SUM(H39:H41)</f>
        <v>0</v>
      </c>
    </row>
    <row r="39" spans="1:8" ht="15" customHeight="1">
      <c r="A39" s="348"/>
      <c r="B39" s="354"/>
      <c r="C39" s="337" t="s">
        <v>287</v>
      </c>
      <c r="D39" s="338" t="s">
        <v>290</v>
      </c>
      <c r="E39" s="353"/>
      <c r="F39" s="353"/>
      <c r="G39" s="353">
        <v>25042</v>
      </c>
      <c r="H39" s="380"/>
    </row>
    <row r="40" spans="1:8" ht="15" customHeight="1">
      <c r="A40" s="348"/>
      <c r="B40" s="354"/>
      <c r="C40" s="337" t="s">
        <v>288</v>
      </c>
      <c r="D40" s="338" t="s">
        <v>291</v>
      </c>
      <c r="E40" s="353"/>
      <c r="F40" s="353"/>
      <c r="G40" s="353">
        <v>4372</v>
      </c>
      <c r="H40" s="380"/>
    </row>
    <row r="41" spans="1:8" ht="15" customHeight="1">
      <c r="A41" s="425"/>
      <c r="B41" s="406"/>
      <c r="C41" s="331" t="s">
        <v>289</v>
      </c>
      <c r="D41" s="332" t="s">
        <v>292</v>
      </c>
      <c r="E41" s="578"/>
      <c r="F41" s="578"/>
      <c r="G41" s="578">
        <v>613</v>
      </c>
      <c r="H41" s="579"/>
    </row>
    <row r="42" spans="1:8" ht="15" customHeight="1">
      <c r="A42" s="411"/>
      <c r="B42" s="325" t="s">
        <v>195</v>
      </c>
      <c r="C42" s="325"/>
      <c r="D42" s="344" t="s">
        <v>196</v>
      </c>
      <c r="E42" s="339">
        <f>SUM(E43:E45)</f>
        <v>250000</v>
      </c>
      <c r="F42" s="339">
        <f>SUM(F43:F44)</f>
        <v>0</v>
      </c>
      <c r="G42" s="346">
        <f>SUM(G43:G44)</f>
        <v>260370</v>
      </c>
      <c r="H42" s="369">
        <f>SUM(H43)</f>
        <v>62055</v>
      </c>
    </row>
    <row r="43" spans="1:8" ht="21" customHeight="1">
      <c r="A43" s="324"/>
      <c r="B43" s="334"/>
      <c r="C43" s="331" t="s">
        <v>218</v>
      </c>
      <c r="D43" s="332" t="s">
        <v>219</v>
      </c>
      <c r="E43" s="408"/>
      <c r="F43" s="408"/>
      <c r="G43" s="408"/>
      <c r="H43" s="329">
        <v>62055</v>
      </c>
    </row>
    <row r="44" spans="1:8" ht="15.75" customHeight="1">
      <c r="A44" s="324"/>
      <c r="B44" s="334"/>
      <c r="C44" s="331" t="s">
        <v>153</v>
      </c>
      <c r="D44" s="332" t="s">
        <v>154</v>
      </c>
      <c r="E44" s="339"/>
      <c r="F44" s="339"/>
      <c r="G44" s="339">
        <v>260370</v>
      </c>
      <c r="H44" s="335"/>
    </row>
    <row r="45" spans="1:8" ht="45" customHeight="1">
      <c r="A45" s="324"/>
      <c r="B45" s="334"/>
      <c r="C45" s="337" t="s">
        <v>155</v>
      </c>
      <c r="D45" s="332" t="s">
        <v>156</v>
      </c>
      <c r="E45" s="339">
        <v>250000</v>
      </c>
      <c r="F45" s="339"/>
      <c r="G45" s="339"/>
      <c r="H45" s="335"/>
    </row>
    <row r="46" spans="1:8" ht="15" customHeight="1">
      <c r="A46" s="324"/>
      <c r="B46" s="325" t="s">
        <v>216</v>
      </c>
      <c r="C46" s="326"/>
      <c r="D46" s="327" t="s">
        <v>217</v>
      </c>
      <c r="E46" s="431">
        <f>SUM(E47:E55)</f>
        <v>18000</v>
      </c>
      <c r="F46" s="408">
        <f>SUM(F47:F55)</f>
        <v>0</v>
      </c>
      <c r="G46" s="431">
        <f>SUM(G47:G55)</f>
        <v>263904</v>
      </c>
      <c r="H46" s="432">
        <f>SUM(H47:H55)</f>
        <v>7700</v>
      </c>
    </row>
    <row r="47" spans="1:8" ht="33" customHeight="1">
      <c r="A47" s="324"/>
      <c r="B47" s="334"/>
      <c r="C47" s="337" t="s">
        <v>235</v>
      </c>
      <c r="D47" s="338" t="s">
        <v>236</v>
      </c>
      <c r="E47" s="339"/>
      <c r="F47" s="339"/>
      <c r="G47" s="346"/>
      <c r="H47" s="335">
        <v>7700</v>
      </c>
    </row>
    <row r="48" spans="1:8" ht="21" customHeight="1">
      <c r="A48" s="324"/>
      <c r="B48" s="334"/>
      <c r="C48" s="331" t="s">
        <v>218</v>
      </c>
      <c r="D48" s="332" t="s">
        <v>219</v>
      </c>
      <c r="E48" s="408"/>
      <c r="F48" s="408"/>
      <c r="G48" s="408">
        <v>62055</v>
      </c>
      <c r="H48" s="329"/>
    </row>
    <row r="49" spans="1:8" ht="30.75" customHeight="1">
      <c r="A49" s="324"/>
      <c r="B49" s="334"/>
      <c r="C49" s="337" t="s">
        <v>241</v>
      </c>
      <c r="D49" s="332" t="s">
        <v>242</v>
      </c>
      <c r="E49" s="339">
        <v>18000</v>
      </c>
      <c r="F49" s="339"/>
      <c r="G49" s="339"/>
      <c r="H49" s="335"/>
    </row>
    <row r="50" spans="1:8" ht="16.5" customHeight="1">
      <c r="A50" s="324"/>
      <c r="B50" s="334"/>
      <c r="C50" s="337" t="s">
        <v>287</v>
      </c>
      <c r="D50" s="338" t="s">
        <v>290</v>
      </c>
      <c r="E50" s="339"/>
      <c r="F50" s="339"/>
      <c r="G50" s="339">
        <v>117497</v>
      </c>
      <c r="H50" s="335"/>
    </row>
    <row r="51" spans="1:8" ht="16.5" customHeight="1">
      <c r="A51" s="324"/>
      <c r="B51" s="334"/>
      <c r="C51" s="337" t="s">
        <v>288</v>
      </c>
      <c r="D51" s="338" t="s">
        <v>291</v>
      </c>
      <c r="E51" s="339"/>
      <c r="F51" s="339"/>
      <c r="G51" s="339">
        <v>20514</v>
      </c>
      <c r="H51" s="335"/>
    </row>
    <row r="52" spans="1:8" ht="16.5" customHeight="1">
      <c r="A52" s="324"/>
      <c r="B52" s="334"/>
      <c r="C52" s="337" t="s">
        <v>289</v>
      </c>
      <c r="D52" s="338" t="s">
        <v>292</v>
      </c>
      <c r="E52" s="339"/>
      <c r="F52" s="339"/>
      <c r="G52" s="339">
        <v>2878</v>
      </c>
      <c r="H52" s="335"/>
    </row>
    <row r="53" spans="1:8" ht="13.5" customHeight="1">
      <c r="A53" s="324"/>
      <c r="B53" s="334"/>
      <c r="C53" s="337" t="s">
        <v>179</v>
      </c>
      <c r="D53" s="338" t="s">
        <v>171</v>
      </c>
      <c r="E53" s="339"/>
      <c r="F53" s="339"/>
      <c r="G53" s="339">
        <v>7700</v>
      </c>
      <c r="H53" s="335"/>
    </row>
    <row r="54" spans="1:8" ht="13.5" customHeight="1">
      <c r="A54" s="324"/>
      <c r="B54" s="334"/>
      <c r="C54" s="337" t="s">
        <v>157</v>
      </c>
      <c r="D54" s="338" t="s">
        <v>158</v>
      </c>
      <c r="E54" s="339"/>
      <c r="F54" s="339"/>
      <c r="G54" s="339">
        <v>36000</v>
      </c>
      <c r="H54" s="335"/>
    </row>
    <row r="55" spans="1:8" ht="13.5" customHeight="1">
      <c r="A55" s="324"/>
      <c r="B55" s="334"/>
      <c r="C55" s="337" t="s">
        <v>153</v>
      </c>
      <c r="D55" s="338" t="s">
        <v>228</v>
      </c>
      <c r="E55" s="339"/>
      <c r="F55" s="339"/>
      <c r="G55" s="339">
        <v>17260</v>
      </c>
      <c r="H55" s="335"/>
    </row>
    <row r="56" spans="1:8" ht="24" customHeight="1">
      <c r="A56" s="324"/>
      <c r="B56" s="325" t="s">
        <v>223</v>
      </c>
      <c r="C56" s="325"/>
      <c r="D56" s="344" t="s">
        <v>253</v>
      </c>
      <c r="E56" s="345">
        <f>SUM(E57:E63)</f>
        <v>18040</v>
      </c>
      <c r="F56" s="339">
        <f>SUM(F57:F63)</f>
        <v>0</v>
      </c>
      <c r="G56" s="345">
        <f>SUM(G57:G63)</f>
        <v>66491</v>
      </c>
      <c r="H56" s="336">
        <f>SUM(H57:H60)</f>
        <v>0</v>
      </c>
    </row>
    <row r="57" spans="1:8" ht="18" customHeight="1">
      <c r="A57" s="324"/>
      <c r="B57" s="334"/>
      <c r="C57" s="337" t="s">
        <v>186</v>
      </c>
      <c r="D57" s="338" t="s">
        <v>185</v>
      </c>
      <c r="E57" s="339">
        <v>18040</v>
      </c>
      <c r="F57" s="339"/>
      <c r="G57" s="339"/>
      <c r="H57" s="335"/>
    </row>
    <row r="58" spans="1:8" ht="17.25" customHeight="1">
      <c r="A58" s="324"/>
      <c r="B58" s="334"/>
      <c r="C58" s="337" t="s">
        <v>287</v>
      </c>
      <c r="D58" s="338" t="s">
        <v>290</v>
      </c>
      <c r="E58" s="339"/>
      <c r="F58" s="339"/>
      <c r="G58" s="339">
        <v>11078</v>
      </c>
      <c r="H58" s="335"/>
    </row>
    <row r="59" spans="1:8" ht="16.5" customHeight="1">
      <c r="A59" s="324"/>
      <c r="B59" s="334"/>
      <c r="C59" s="337" t="s">
        <v>288</v>
      </c>
      <c r="D59" s="338" t="s">
        <v>291</v>
      </c>
      <c r="E59" s="339"/>
      <c r="F59" s="339"/>
      <c r="G59" s="339">
        <v>1934</v>
      </c>
      <c r="H59" s="335"/>
    </row>
    <row r="60" spans="1:8" ht="18" customHeight="1">
      <c r="A60" s="324"/>
      <c r="B60" s="334"/>
      <c r="C60" s="337" t="s">
        <v>289</v>
      </c>
      <c r="D60" s="338" t="s">
        <v>292</v>
      </c>
      <c r="E60" s="339"/>
      <c r="F60" s="339"/>
      <c r="G60" s="339">
        <v>273</v>
      </c>
      <c r="H60" s="335"/>
    </row>
    <row r="61" spans="1:8" ht="18" customHeight="1">
      <c r="A61" s="324"/>
      <c r="B61" s="334"/>
      <c r="C61" s="337" t="s">
        <v>496</v>
      </c>
      <c r="D61" s="338" t="s">
        <v>352</v>
      </c>
      <c r="E61" s="339"/>
      <c r="F61" s="339"/>
      <c r="G61" s="339">
        <v>18040</v>
      </c>
      <c r="H61" s="335"/>
    </row>
    <row r="62" spans="1:8" ht="14.25" customHeight="1">
      <c r="A62" s="324"/>
      <c r="B62" s="334"/>
      <c r="C62" s="337" t="s">
        <v>262</v>
      </c>
      <c r="D62" s="338" t="s">
        <v>497</v>
      </c>
      <c r="E62" s="339"/>
      <c r="F62" s="339"/>
      <c r="G62" s="339">
        <v>33138</v>
      </c>
      <c r="H62" s="335"/>
    </row>
    <row r="63" spans="1:8" ht="18" customHeight="1">
      <c r="A63" s="324"/>
      <c r="B63" s="334"/>
      <c r="C63" s="337" t="s">
        <v>153</v>
      </c>
      <c r="D63" s="338" t="s">
        <v>228</v>
      </c>
      <c r="E63" s="339"/>
      <c r="F63" s="339"/>
      <c r="G63" s="339">
        <v>2028</v>
      </c>
      <c r="H63" s="335"/>
    </row>
    <row r="64" spans="1:8" ht="18" customHeight="1">
      <c r="A64" s="324"/>
      <c r="B64" s="325" t="s">
        <v>492</v>
      </c>
      <c r="C64" s="325"/>
      <c r="D64" s="344" t="s">
        <v>493</v>
      </c>
      <c r="E64" s="345">
        <f>SUM(E65)</f>
        <v>25986</v>
      </c>
      <c r="F64" s="339"/>
      <c r="G64" s="339"/>
      <c r="H64" s="335"/>
    </row>
    <row r="65" spans="1:8" ht="21.75" customHeight="1">
      <c r="A65" s="324"/>
      <c r="B65" s="334"/>
      <c r="C65" s="337" t="s">
        <v>494</v>
      </c>
      <c r="D65" s="338" t="s">
        <v>495</v>
      </c>
      <c r="E65" s="339">
        <v>25986</v>
      </c>
      <c r="F65" s="339"/>
      <c r="G65" s="339"/>
      <c r="H65" s="335"/>
    </row>
    <row r="66" spans="1:8" ht="18" customHeight="1">
      <c r="A66" s="340" t="s">
        <v>310</v>
      </c>
      <c r="B66" s="341"/>
      <c r="C66" s="341"/>
      <c r="D66" s="342" t="s">
        <v>75</v>
      </c>
      <c r="E66" s="339">
        <f aca="true" t="shared" si="1" ref="E66:H67">SUM(E67)</f>
        <v>0</v>
      </c>
      <c r="F66" s="339">
        <f t="shared" si="1"/>
        <v>0</v>
      </c>
      <c r="G66" s="343">
        <f t="shared" si="1"/>
        <v>71126</v>
      </c>
      <c r="H66" s="415">
        <f t="shared" si="1"/>
        <v>0</v>
      </c>
    </row>
    <row r="67" spans="1:8" ht="18" customHeight="1">
      <c r="A67" s="324"/>
      <c r="B67" s="349" t="s">
        <v>311</v>
      </c>
      <c r="C67" s="349"/>
      <c r="D67" s="350" t="s">
        <v>312</v>
      </c>
      <c r="E67" s="339">
        <f t="shared" si="1"/>
        <v>0</v>
      </c>
      <c r="F67" s="339">
        <f t="shared" si="1"/>
        <v>0</v>
      </c>
      <c r="G67" s="346">
        <f t="shared" si="1"/>
        <v>71126</v>
      </c>
      <c r="H67" s="336">
        <f t="shared" si="1"/>
        <v>0</v>
      </c>
    </row>
    <row r="68" spans="1:8" ht="33.75" customHeight="1">
      <c r="A68" s="324"/>
      <c r="B68" s="334"/>
      <c r="C68" s="337" t="s">
        <v>313</v>
      </c>
      <c r="D68" s="338" t="s">
        <v>314</v>
      </c>
      <c r="E68" s="339"/>
      <c r="F68" s="339"/>
      <c r="G68" s="339">
        <v>71126</v>
      </c>
      <c r="H68" s="335"/>
    </row>
    <row r="69" spans="1:8" ht="15" customHeight="1">
      <c r="A69" s="340" t="s">
        <v>220</v>
      </c>
      <c r="B69" s="351"/>
      <c r="C69" s="351"/>
      <c r="D69" s="342" t="s">
        <v>79</v>
      </c>
      <c r="E69" s="343">
        <f>SUM(E70+E74)</f>
        <v>933</v>
      </c>
      <c r="F69" s="343">
        <f>SUM(F70+F74)</f>
        <v>0</v>
      </c>
      <c r="G69" s="343">
        <f>SUM(G70+G74)</f>
        <v>160666</v>
      </c>
      <c r="H69" s="355">
        <f>SUM(H70+H74)</f>
        <v>0</v>
      </c>
    </row>
    <row r="70" spans="1:8" ht="15" customHeight="1">
      <c r="A70" s="348"/>
      <c r="B70" s="349" t="s">
        <v>221</v>
      </c>
      <c r="C70" s="349"/>
      <c r="D70" s="350" t="s">
        <v>222</v>
      </c>
      <c r="E70" s="356">
        <f>SUM(E71:E73)</f>
        <v>933</v>
      </c>
      <c r="F70" s="353">
        <f>SUM(F71:F73)</f>
        <v>0</v>
      </c>
      <c r="G70" s="356">
        <f>SUM(G71:G73)</f>
        <v>50666</v>
      </c>
      <c r="H70" s="355">
        <f>SUM(H71:H72)</f>
        <v>0</v>
      </c>
    </row>
    <row r="71" spans="1:8" ht="15" customHeight="1">
      <c r="A71" s="348"/>
      <c r="B71" s="354"/>
      <c r="C71" s="351" t="s">
        <v>186</v>
      </c>
      <c r="D71" s="352" t="s">
        <v>185</v>
      </c>
      <c r="E71" s="353">
        <v>933</v>
      </c>
      <c r="F71" s="353"/>
      <c r="G71" s="353"/>
      <c r="H71" s="355"/>
    </row>
    <row r="72" spans="1:8" ht="15" customHeight="1">
      <c r="A72" s="348"/>
      <c r="B72" s="354"/>
      <c r="C72" s="351" t="s">
        <v>179</v>
      </c>
      <c r="D72" s="352" t="s">
        <v>171</v>
      </c>
      <c r="E72" s="353"/>
      <c r="F72" s="353"/>
      <c r="G72" s="353">
        <v>933</v>
      </c>
      <c r="H72" s="355"/>
    </row>
    <row r="73" spans="1:8" ht="15" customHeight="1">
      <c r="A73" s="348"/>
      <c r="B73" s="354"/>
      <c r="C73" s="351" t="s">
        <v>264</v>
      </c>
      <c r="D73" s="352" t="s">
        <v>265</v>
      </c>
      <c r="E73" s="353"/>
      <c r="F73" s="353"/>
      <c r="G73" s="353">
        <v>49733</v>
      </c>
      <c r="H73" s="355"/>
    </row>
    <row r="74" spans="1:8" ht="15" customHeight="1">
      <c r="A74" s="348"/>
      <c r="B74" s="349" t="s">
        <v>266</v>
      </c>
      <c r="C74" s="351"/>
      <c r="D74" s="350" t="s">
        <v>267</v>
      </c>
      <c r="E74" s="353">
        <f>SUM(E75:E78)</f>
        <v>0</v>
      </c>
      <c r="F74" s="353">
        <f>SUM(F75:F78)</f>
        <v>0</v>
      </c>
      <c r="G74" s="374">
        <f>SUM(G75:G78)</f>
        <v>110000</v>
      </c>
      <c r="H74" s="355">
        <f>SUM(H75:H78)</f>
        <v>0</v>
      </c>
    </row>
    <row r="75" spans="1:8" ht="22.5" customHeight="1">
      <c r="A75" s="348"/>
      <c r="B75" s="407"/>
      <c r="C75" s="351" t="s">
        <v>300</v>
      </c>
      <c r="D75" s="352" t="s">
        <v>301</v>
      </c>
      <c r="E75" s="353"/>
      <c r="F75" s="353"/>
      <c r="G75" s="353">
        <v>10000</v>
      </c>
      <c r="H75" s="355"/>
    </row>
    <row r="76" spans="1:8" ht="17.25" customHeight="1">
      <c r="A76" s="348"/>
      <c r="B76" s="354"/>
      <c r="C76" s="351" t="s">
        <v>157</v>
      </c>
      <c r="D76" s="352" t="s">
        <v>158</v>
      </c>
      <c r="E76" s="353"/>
      <c r="F76" s="353"/>
      <c r="G76" s="353">
        <v>75360</v>
      </c>
      <c r="H76" s="355"/>
    </row>
    <row r="77" spans="1:8" ht="16.5" customHeight="1">
      <c r="A77" s="425"/>
      <c r="B77" s="406"/>
      <c r="C77" s="377" t="s">
        <v>153</v>
      </c>
      <c r="D77" s="378" t="s">
        <v>154</v>
      </c>
      <c r="E77" s="578"/>
      <c r="F77" s="578"/>
      <c r="G77" s="578">
        <v>14640</v>
      </c>
      <c r="H77" s="587"/>
    </row>
    <row r="78" spans="1:8" ht="45.75" customHeight="1">
      <c r="A78" s="589"/>
      <c r="B78" s="377"/>
      <c r="C78" s="377" t="s">
        <v>302</v>
      </c>
      <c r="D78" s="378" t="s">
        <v>303</v>
      </c>
      <c r="E78" s="578"/>
      <c r="F78" s="578"/>
      <c r="G78" s="578">
        <v>10000</v>
      </c>
      <c r="H78" s="587"/>
    </row>
    <row r="79" spans="1:8" ht="19.5" customHeight="1">
      <c r="A79" s="340" t="s">
        <v>202</v>
      </c>
      <c r="B79" s="351"/>
      <c r="C79" s="351"/>
      <c r="D79" s="342" t="s">
        <v>84</v>
      </c>
      <c r="E79" s="343">
        <f>SUM(E80)</f>
        <v>29263</v>
      </c>
      <c r="F79" s="343"/>
      <c r="G79" s="343">
        <f>SUM(G80)</f>
        <v>49028</v>
      </c>
      <c r="H79" s="347">
        <f>SUM(H80)</f>
        <v>1765</v>
      </c>
    </row>
    <row r="80" spans="1:8" ht="15" customHeight="1">
      <c r="A80" s="348"/>
      <c r="B80" s="349" t="s">
        <v>203</v>
      </c>
      <c r="C80" s="349"/>
      <c r="D80" s="350" t="s">
        <v>204</v>
      </c>
      <c r="E80" s="356">
        <f>SUM(E81)</f>
        <v>29263</v>
      </c>
      <c r="F80" s="356"/>
      <c r="G80" s="374">
        <f>SUM(G81:G90)</f>
        <v>49028</v>
      </c>
      <c r="H80" s="588">
        <f>SUM(H81:H90)</f>
        <v>1765</v>
      </c>
    </row>
    <row r="81" spans="1:8" ht="57" customHeight="1">
      <c r="A81" s="348"/>
      <c r="B81" s="407"/>
      <c r="C81" s="351" t="s">
        <v>508</v>
      </c>
      <c r="D81" s="352" t="s">
        <v>509</v>
      </c>
      <c r="E81" s="353">
        <v>29263</v>
      </c>
      <c r="F81" s="353"/>
      <c r="G81" s="353"/>
      <c r="H81" s="380"/>
    </row>
    <row r="82" spans="1:8" ht="15" customHeight="1">
      <c r="A82" s="348"/>
      <c r="B82" s="354"/>
      <c r="C82" s="351" t="s">
        <v>287</v>
      </c>
      <c r="D82" s="352" t="s">
        <v>290</v>
      </c>
      <c r="E82" s="353"/>
      <c r="F82" s="353"/>
      <c r="G82" s="353">
        <v>9028</v>
      </c>
      <c r="H82" s="355"/>
    </row>
    <row r="83" spans="1:8" ht="15" customHeight="1">
      <c r="A83" s="348"/>
      <c r="B83" s="354"/>
      <c r="C83" s="351" t="s">
        <v>502</v>
      </c>
      <c r="D83" s="352" t="s">
        <v>290</v>
      </c>
      <c r="E83" s="353"/>
      <c r="F83" s="353"/>
      <c r="G83" s="353">
        <v>24450</v>
      </c>
      <c r="H83" s="355"/>
    </row>
    <row r="84" spans="1:8" ht="15" customHeight="1">
      <c r="A84" s="348"/>
      <c r="B84" s="354"/>
      <c r="C84" s="351" t="s">
        <v>503</v>
      </c>
      <c r="D84" s="352" t="s">
        <v>290</v>
      </c>
      <c r="E84" s="353"/>
      <c r="F84" s="353"/>
      <c r="G84" s="353">
        <v>8972</v>
      </c>
      <c r="H84" s="355"/>
    </row>
    <row r="85" spans="1:8" ht="15" customHeight="1">
      <c r="A85" s="348"/>
      <c r="B85" s="354"/>
      <c r="C85" s="351" t="s">
        <v>288</v>
      </c>
      <c r="D85" s="352" t="s">
        <v>291</v>
      </c>
      <c r="E85" s="353"/>
      <c r="F85" s="353"/>
      <c r="G85" s="353"/>
      <c r="H85" s="355">
        <v>1546</v>
      </c>
    </row>
    <row r="86" spans="1:8" ht="15" customHeight="1">
      <c r="A86" s="348"/>
      <c r="B86" s="354"/>
      <c r="C86" s="351" t="s">
        <v>504</v>
      </c>
      <c r="D86" s="352" t="s">
        <v>291</v>
      </c>
      <c r="E86" s="353"/>
      <c r="F86" s="353"/>
      <c r="G86" s="353">
        <v>4214</v>
      </c>
      <c r="H86" s="355"/>
    </row>
    <row r="87" spans="1:8" ht="15" customHeight="1">
      <c r="A87" s="348"/>
      <c r="B87" s="354"/>
      <c r="C87" s="351" t="s">
        <v>505</v>
      </c>
      <c r="D87" s="352" t="s">
        <v>291</v>
      </c>
      <c r="E87" s="353"/>
      <c r="F87" s="353"/>
      <c r="G87" s="353">
        <v>1546</v>
      </c>
      <c r="H87" s="355"/>
    </row>
    <row r="88" spans="1:8" ht="15" customHeight="1">
      <c r="A88" s="348"/>
      <c r="B88" s="354"/>
      <c r="C88" s="351" t="s">
        <v>289</v>
      </c>
      <c r="D88" s="352" t="s">
        <v>292</v>
      </c>
      <c r="E88" s="353"/>
      <c r="F88" s="353"/>
      <c r="G88" s="353"/>
      <c r="H88" s="355">
        <v>219</v>
      </c>
    </row>
    <row r="89" spans="1:8" ht="15" customHeight="1">
      <c r="A89" s="348"/>
      <c r="B89" s="354"/>
      <c r="C89" s="351" t="s">
        <v>506</v>
      </c>
      <c r="D89" s="352" t="s">
        <v>292</v>
      </c>
      <c r="E89" s="353"/>
      <c r="F89" s="353"/>
      <c r="G89" s="353">
        <v>599</v>
      </c>
      <c r="H89" s="355"/>
    </row>
    <row r="90" spans="1:8" ht="15" customHeight="1">
      <c r="A90" s="348"/>
      <c r="B90" s="354"/>
      <c r="C90" s="351" t="s">
        <v>507</v>
      </c>
      <c r="D90" s="352" t="s">
        <v>292</v>
      </c>
      <c r="E90" s="353"/>
      <c r="F90" s="353"/>
      <c r="G90" s="353">
        <v>219</v>
      </c>
      <c r="H90" s="355"/>
    </row>
    <row r="91" spans="1:8" ht="15" customHeight="1">
      <c r="A91" s="340" t="s">
        <v>295</v>
      </c>
      <c r="B91" s="351"/>
      <c r="C91" s="351"/>
      <c r="D91" s="342" t="s">
        <v>88</v>
      </c>
      <c r="E91" s="343"/>
      <c r="F91" s="343"/>
      <c r="G91" s="343">
        <f>SUM(G94+G92)</f>
        <v>22424</v>
      </c>
      <c r="H91" s="347">
        <f>SUM(H94)</f>
        <v>0</v>
      </c>
    </row>
    <row r="92" spans="1:8" ht="15" customHeight="1">
      <c r="A92" s="425"/>
      <c r="B92" s="426" t="s">
        <v>298</v>
      </c>
      <c r="C92" s="426"/>
      <c r="D92" s="401" t="s">
        <v>299</v>
      </c>
      <c r="E92" s="578"/>
      <c r="F92" s="578"/>
      <c r="G92" s="428">
        <f>SUM(G93)</f>
        <v>10000</v>
      </c>
      <c r="H92" s="579"/>
    </row>
    <row r="93" spans="1:8" ht="19.5" customHeight="1">
      <c r="A93" s="340"/>
      <c r="B93" s="377"/>
      <c r="C93" s="377" t="s">
        <v>218</v>
      </c>
      <c r="D93" s="378" t="s">
        <v>219</v>
      </c>
      <c r="E93" s="578"/>
      <c r="F93" s="578"/>
      <c r="G93" s="578">
        <v>10000</v>
      </c>
      <c r="H93" s="579"/>
    </row>
    <row r="94" spans="1:8" ht="15" customHeight="1">
      <c r="A94" s="348"/>
      <c r="B94" s="349" t="s">
        <v>296</v>
      </c>
      <c r="C94" s="426"/>
      <c r="D94" s="401" t="s">
        <v>297</v>
      </c>
      <c r="E94" s="427"/>
      <c r="F94" s="427"/>
      <c r="G94" s="428">
        <f>SUM(G95:G97)</f>
        <v>12424</v>
      </c>
      <c r="H94" s="429"/>
    </row>
    <row r="95" spans="1:8" ht="13.5" customHeight="1">
      <c r="A95" s="348"/>
      <c r="B95" s="354"/>
      <c r="C95" s="337" t="s">
        <v>287</v>
      </c>
      <c r="D95" s="338" t="s">
        <v>290</v>
      </c>
      <c r="E95" s="353"/>
      <c r="F95" s="353"/>
      <c r="G95" s="353">
        <v>10362</v>
      </c>
      <c r="H95" s="355"/>
    </row>
    <row r="96" spans="1:8" ht="15" customHeight="1">
      <c r="A96" s="348"/>
      <c r="B96" s="407"/>
      <c r="C96" s="337" t="s">
        <v>288</v>
      </c>
      <c r="D96" s="338" t="s">
        <v>291</v>
      </c>
      <c r="E96" s="356"/>
      <c r="F96" s="356"/>
      <c r="G96" s="353">
        <v>1809</v>
      </c>
      <c r="H96" s="370"/>
    </row>
    <row r="97" spans="1:8" ht="15" customHeight="1">
      <c r="A97" s="348"/>
      <c r="B97" s="354"/>
      <c r="C97" s="337" t="s">
        <v>289</v>
      </c>
      <c r="D97" s="338" t="s">
        <v>292</v>
      </c>
      <c r="E97" s="353"/>
      <c r="F97" s="353"/>
      <c r="G97" s="353">
        <v>253</v>
      </c>
      <c r="H97" s="355"/>
    </row>
    <row r="98" spans="1:8" ht="15" customHeight="1" thickBot="1">
      <c r="A98" s="357"/>
      <c r="B98" s="358"/>
      <c r="C98" s="358"/>
      <c r="D98" s="359" t="s">
        <v>159</v>
      </c>
      <c r="E98" s="360">
        <f>E9+E20+E23+E32+E37+E69+E79+E91+E66+E29+E16</f>
        <v>462215</v>
      </c>
      <c r="F98" s="360">
        <f>F9+F20+F23+F32+F37+F69+F79+F91+F66+F29+F16</f>
        <v>1356120</v>
      </c>
      <c r="G98" s="360">
        <f>G9+G20+G23+G32+G37+G69+G79+G91+G66+G29+G16</f>
        <v>1285371</v>
      </c>
      <c r="H98" s="575">
        <f>H9+H20+H23+H32+H37+H69+H79+H91+H66+H29+H16</f>
        <v>1325892</v>
      </c>
    </row>
    <row r="99" spans="1:8" ht="18" customHeight="1" thickTop="1">
      <c r="A99" s="361"/>
      <c r="B99" s="362"/>
      <c r="C99" s="362"/>
      <c r="D99" s="363"/>
      <c r="E99" s="364"/>
      <c r="F99" s="364"/>
      <c r="G99" s="364"/>
      <c r="H99" s="364"/>
    </row>
    <row r="100" spans="1:8" ht="14.25" customHeight="1">
      <c r="A100" s="807" t="s">
        <v>160</v>
      </c>
      <c r="B100" s="807"/>
      <c r="C100" s="807"/>
      <c r="D100" s="807"/>
      <c r="E100" s="807"/>
      <c r="F100" s="807"/>
      <c r="G100" s="807"/>
      <c r="H100" s="807"/>
    </row>
    <row r="101" spans="1:8" ht="15" customHeight="1">
      <c r="A101" s="808" t="s">
        <v>161</v>
      </c>
      <c r="B101" s="808"/>
      <c r="C101" s="808"/>
      <c r="D101" s="808"/>
      <c r="E101" s="808"/>
      <c r="F101" s="808"/>
      <c r="G101" s="808"/>
      <c r="H101" s="808"/>
    </row>
    <row r="102" spans="1:8" ht="34.5" customHeight="1">
      <c r="A102" s="769" t="s">
        <v>512</v>
      </c>
      <c r="B102" s="771"/>
      <c r="C102" s="771"/>
      <c r="D102" s="771"/>
      <c r="E102" s="771"/>
      <c r="F102" s="771"/>
      <c r="G102" s="771"/>
      <c r="H102" s="771"/>
    </row>
    <row r="103" spans="1:8" ht="26.25" customHeight="1">
      <c r="A103" s="767" t="s">
        <v>471</v>
      </c>
      <c r="B103" s="766"/>
      <c r="C103" s="766"/>
      <c r="D103" s="766"/>
      <c r="E103" s="766"/>
      <c r="F103" s="766"/>
      <c r="G103" s="766"/>
      <c r="H103" s="766"/>
    </row>
    <row r="104" spans="1:8" ht="20.25" customHeight="1">
      <c r="A104" s="809" t="s">
        <v>498</v>
      </c>
      <c r="B104" s="783"/>
      <c r="C104" s="783"/>
      <c r="D104" s="783"/>
      <c r="E104" s="783"/>
      <c r="F104" s="783"/>
      <c r="G104" s="783"/>
      <c r="H104" s="783"/>
    </row>
    <row r="105" spans="1:8" ht="36.75" customHeight="1">
      <c r="A105" s="769" t="s">
        <v>459</v>
      </c>
      <c r="B105" s="770"/>
      <c r="C105" s="770"/>
      <c r="D105" s="770"/>
      <c r="E105" s="770"/>
      <c r="F105" s="770"/>
      <c r="G105" s="770"/>
      <c r="H105" s="770"/>
    </row>
    <row r="106" spans="1:8" ht="35.25" customHeight="1">
      <c r="A106" s="769" t="s">
        <v>327</v>
      </c>
      <c r="B106" s="771"/>
      <c r="C106" s="771"/>
      <c r="D106" s="771"/>
      <c r="E106" s="771"/>
      <c r="F106" s="771"/>
      <c r="G106" s="771"/>
      <c r="H106" s="771"/>
    </row>
    <row r="107" spans="1:8" ht="35.25" customHeight="1">
      <c r="A107" s="767" t="s">
        <v>328</v>
      </c>
      <c r="B107" s="767"/>
      <c r="C107" s="767"/>
      <c r="D107" s="767"/>
      <c r="E107" s="767"/>
      <c r="F107" s="767"/>
      <c r="G107" s="767"/>
      <c r="H107" s="767"/>
    </row>
    <row r="108" spans="1:8" ht="35.25" customHeight="1">
      <c r="A108" s="767" t="s">
        <v>470</v>
      </c>
      <c r="B108" s="766"/>
      <c r="C108" s="766"/>
      <c r="D108" s="766"/>
      <c r="E108" s="766"/>
      <c r="F108" s="766"/>
      <c r="G108" s="766"/>
      <c r="H108" s="766"/>
    </row>
    <row r="109" spans="1:8" ht="35.25" customHeight="1">
      <c r="A109" s="767" t="s">
        <v>478</v>
      </c>
      <c r="B109" s="767"/>
      <c r="C109" s="767"/>
      <c r="D109" s="767"/>
      <c r="E109" s="767"/>
      <c r="F109" s="767"/>
      <c r="G109" s="767"/>
      <c r="H109" s="767"/>
    </row>
    <row r="110" spans="1:8" ht="58.5" customHeight="1">
      <c r="A110" s="767" t="s">
        <v>479</v>
      </c>
      <c r="B110" s="767"/>
      <c r="C110" s="767"/>
      <c r="D110" s="767"/>
      <c r="E110" s="767"/>
      <c r="F110" s="767"/>
      <c r="G110" s="767"/>
      <c r="H110" s="767"/>
    </row>
    <row r="111" spans="1:8" ht="42" customHeight="1">
      <c r="A111" s="769" t="s">
        <v>517</v>
      </c>
      <c r="B111" s="770"/>
      <c r="C111" s="770"/>
      <c r="D111" s="770"/>
      <c r="E111" s="770"/>
      <c r="F111" s="770"/>
      <c r="G111" s="770"/>
      <c r="H111" s="770"/>
    </row>
    <row r="112" spans="1:8" ht="36" customHeight="1">
      <c r="A112" s="771" t="s">
        <v>518</v>
      </c>
      <c r="B112" s="769"/>
      <c r="C112" s="769"/>
      <c r="D112" s="769"/>
      <c r="E112" s="769"/>
      <c r="F112" s="769"/>
      <c r="G112" s="769"/>
      <c r="H112" s="769"/>
    </row>
    <row r="113" spans="1:8" ht="22.5" customHeight="1">
      <c r="A113" s="767" t="s">
        <v>519</v>
      </c>
      <c r="B113" s="767"/>
      <c r="C113" s="767"/>
      <c r="D113" s="767"/>
      <c r="E113" s="767"/>
      <c r="F113" s="767"/>
      <c r="G113" s="767"/>
      <c r="H113" s="767"/>
    </row>
    <row r="114" spans="1:8" ht="15" customHeight="1">
      <c r="A114" s="768" t="s">
        <v>520</v>
      </c>
      <c r="B114" s="767"/>
      <c r="C114" s="767"/>
      <c r="D114" s="767"/>
      <c r="E114" s="767"/>
      <c r="F114" s="767"/>
      <c r="G114" s="767"/>
      <c r="H114" s="767"/>
    </row>
    <row r="115" spans="1:8" ht="15" customHeight="1">
      <c r="A115" s="766" t="s">
        <v>237</v>
      </c>
      <c r="B115" s="766"/>
      <c r="C115" s="766"/>
      <c r="D115" s="766"/>
      <c r="E115" s="766"/>
      <c r="F115" s="766"/>
      <c r="G115" s="766"/>
      <c r="H115" s="766"/>
    </row>
    <row r="116" spans="1:8" ht="35.25" customHeight="1">
      <c r="A116" s="766" t="s">
        <v>238</v>
      </c>
      <c r="B116" s="766"/>
      <c r="C116" s="766"/>
      <c r="D116" s="766"/>
      <c r="E116" s="766"/>
      <c r="F116" s="766"/>
      <c r="G116" s="766"/>
      <c r="H116" s="766"/>
    </row>
    <row r="117" spans="1:8" ht="24.75" customHeight="1">
      <c r="A117" s="766" t="s">
        <v>521</v>
      </c>
      <c r="B117" s="766"/>
      <c r="C117" s="766"/>
      <c r="D117" s="766"/>
      <c r="E117" s="766"/>
      <c r="F117" s="766"/>
      <c r="G117" s="766"/>
      <c r="H117" s="766"/>
    </row>
    <row r="118" spans="1:8" ht="30" customHeight="1">
      <c r="A118" s="772" t="s">
        <v>500</v>
      </c>
      <c r="B118" s="773"/>
      <c r="C118" s="773"/>
      <c r="D118" s="773"/>
      <c r="E118" s="773"/>
      <c r="F118" s="773"/>
      <c r="G118" s="773"/>
      <c r="H118" s="773"/>
    </row>
    <row r="119" spans="1:8" ht="30" customHeight="1">
      <c r="A119" s="774" t="s">
        <v>499</v>
      </c>
      <c r="B119" s="770"/>
      <c r="C119" s="770"/>
      <c r="D119" s="770"/>
      <c r="E119" s="770"/>
      <c r="F119" s="770"/>
      <c r="G119" s="770"/>
      <c r="H119" s="770"/>
    </row>
    <row r="120" spans="1:8" ht="26.25" customHeight="1">
      <c r="A120" s="774" t="s">
        <v>254</v>
      </c>
      <c r="B120" s="770"/>
      <c r="C120" s="770"/>
      <c r="D120" s="770"/>
      <c r="E120" s="770"/>
      <c r="F120" s="770"/>
      <c r="G120" s="770"/>
      <c r="H120" s="770"/>
    </row>
    <row r="121" spans="1:8" ht="35.25" customHeight="1">
      <c r="A121" s="774" t="s">
        <v>501</v>
      </c>
      <c r="B121" s="770"/>
      <c r="C121" s="770"/>
      <c r="D121" s="770"/>
      <c r="E121" s="770"/>
      <c r="F121" s="770"/>
      <c r="G121" s="770"/>
      <c r="H121" s="770"/>
    </row>
    <row r="122" spans="1:8" ht="15.75" customHeight="1">
      <c r="A122" s="775" t="s">
        <v>489</v>
      </c>
      <c r="B122" s="775"/>
      <c r="C122" s="775"/>
      <c r="D122" s="775"/>
      <c r="E122" s="775"/>
      <c r="F122" s="775"/>
      <c r="G122" s="775"/>
      <c r="H122" s="775"/>
    </row>
    <row r="123" spans="1:8" ht="18.75" customHeight="1">
      <c r="A123" s="773" t="s">
        <v>329</v>
      </c>
      <c r="B123" s="773"/>
      <c r="C123" s="773"/>
      <c r="D123" s="773"/>
      <c r="E123" s="773"/>
      <c r="F123" s="773"/>
      <c r="G123" s="773"/>
      <c r="H123" s="773"/>
    </row>
    <row r="124" spans="1:8" ht="15.75" customHeight="1">
      <c r="A124" s="776" t="s">
        <v>511</v>
      </c>
      <c r="B124" s="770"/>
      <c r="C124" s="770"/>
      <c r="D124" s="770"/>
      <c r="E124" s="770"/>
      <c r="F124" s="770"/>
      <c r="G124" s="770"/>
      <c r="H124" s="770"/>
    </row>
    <row r="125" spans="1:8" ht="15.75" customHeight="1">
      <c r="A125" s="773" t="s">
        <v>491</v>
      </c>
      <c r="B125" s="773"/>
      <c r="C125" s="773"/>
      <c r="D125" s="773"/>
      <c r="E125" s="773"/>
      <c r="F125" s="773"/>
      <c r="G125" s="773"/>
      <c r="H125" s="773"/>
    </row>
    <row r="126" spans="1:8" ht="17.25" customHeight="1">
      <c r="A126" s="776" t="s">
        <v>460</v>
      </c>
      <c r="B126" s="777"/>
      <c r="C126" s="777"/>
      <c r="D126" s="777"/>
      <c r="E126" s="777"/>
      <c r="F126" s="777"/>
      <c r="G126" s="777"/>
      <c r="H126" s="777"/>
    </row>
    <row r="127" spans="1:8" ht="16.5" customHeight="1">
      <c r="A127" s="778" t="s">
        <v>461</v>
      </c>
      <c r="B127" s="779"/>
      <c r="C127" s="779"/>
      <c r="D127" s="779"/>
      <c r="E127" s="779"/>
      <c r="F127" s="779"/>
      <c r="G127" s="779"/>
      <c r="H127" s="779"/>
    </row>
    <row r="128" spans="1:8" ht="14.25" customHeight="1">
      <c r="A128" s="778" t="s">
        <v>462</v>
      </c>
      <c r="B128" s="779"/>
      <c r="C128" s="779"/>
      <c r="D128" s="779"/>
      <c r="E128" s="779"/>
      <c r="F128" s="779"/>
      <c r="G128" s="779"/>
      <c r="H128" s="779"/>
    </row>
    <row r="129" spans="1:8" ht="14.25" customHeight="1">
      <c r="A129" s="776" t="s">
        <v>490</v>
      </c>
      <c r="B129" s="776"/>
      <c r="C129" s="776"/>
      <c r="D129" s="776"/>
      <c r="E129" s="776"/>
      <c r="F129" s="776"/>
      <c r="G129" s="776"/>
      <c r="H129" s="776"/>
    </row>
    <row r="130" spans="1:8" ht="15" customHeight="1">
      <c r="A130" s="780" t="s">
        <v>463</v>
      </c>
      <c r="B130" s="781"/>
      <c r="C130" s="781"/>
      <c r="D130" s="781"/>
      <c r="E130" s="781"/>
      <c r="F130" s="781"/>
      <c r="G130" s="781"/>
      <c r="H130" s="781"/>
    </row>
    <row r="131" spans="1:8" ht="15.75" customHeight="1">
      <c r="A131" s="778" t="s">
        <v>464</v>
      </c>
      <c r="B131" s="779"/>
      <c r="C131" s="779"/>
      <c r="D131" s="779"/>
      <c r="E131" s="779"/>
      <c r="F131" s="779"/>
      <c r="G131" s="779"/>
      <c r="H131" s="779"/>
    </row>
    <row r="132" spans="1:8" ht="23.25" customHeight="1">
      <c r="A132" s="780" t="s">
        <v>330</v>
      </c>
      <c r="B132" s="780"/>
      <c r="C132" s="780"/>
      <c r="D132" s="780"/>
      <c r="E132" s="780"/>
      <c r="F132" s="780"/>
      <c r="G132" s="780"/>
      <c r="H132" s="780"/>
    </row>
    <row r="133" spans="1:8" ht="15.75" customHeight="1">
      <c r="A133" s="780" t="s">
        <v>331</v>
      </c>
      <c r="B133" s="780"/>
      <c r="C133" s="780"/>
      <c r="D133" s="780"/>
      <c r="E133" s="780"/>
      <c r="F133" s="780"/>
      <c r="G133" s="780"/>
      <c r="H133" s="780"/>
    </row>
    <row r="134" spans="1:8" ht="15" customHeight="1">
      <c r="A134" s="782" t="s">
        <v>332</v>
      </c>
      <c r="B134" s="783"/>
      <c r="C134" s="783"/>
      <c r="D134" s="783"/>
      <c r="E134" s="783"/>
      <c r="F134" s="783"/>
      <c r="G134" s="783"/>
      <c r="H134" s="783"/>
    </row>
    <row r="135" spans="1:8" ht="15.75" customHeight="1">
      <c r="A135" s="782" t="s">
        <v>333</v>
      </c>
      <c r="B135" s="783"/>
      <c r="C135" s="783"/>
      <c r="D135" s="783"/>
      <c r="E135" s="783"/>
      <c r="F135" s="783"/>
      <c r="G135" s="783"/>
      <c r="H135" s="783"/>
    </row>
    <row r="136" spans="1:8" ht="18" customHeight="1">
      <c r="A136" s="782" t="s">
        <v>334</v>
      </c>
      <c r="B136" s="783"/>
      <c r="C136" s="783"/>
      <c r="D136" s="783"/>
      <c r="E136" s="783"/>
      <c r="F136" s="783"/>
      <c r="G136" s="783"/>
      <c r="H136" s="783"/>
    </row>
    <row r="137" spans="1:8" ht="15" customHeight="1">
      <c r="A137" s="782" t="s">
        <v>335</v>
      </c>
      <c r="B137" s="784"/>
      <c r="C137" s="784"/>
      <c r="D137" s="784"/>
      <c r="E137" s="784"/>
      <c r="F137" s="784"/>
      <c r="G137" s="784"/>
      <c r="H137" s="784"/>
    </row>
    <row r="138" spans="1:8" ht="12" customHeight="1">
      <c r="A138" s="785"/>
      <c r="B138" s="782"/>
      <c r="C138" s="782"/>
      <c r="D138" s="782"/>
      <c r="E138" s="782"/>
      <c r="F138" s="782"/>
      <c r="G138" s="782"/>
      <c r="H138" s="782"/>
    </row>
    <row r="139" spans="1:8" ht="58.5" customHeight="1">
      <c r="A139" s="786"/>
      <c r="B139" s="786"/>
      <c r="C139" s="786"/>
      <c r="D139" s="786"/>
      <c r="E139" s="786"/>
      <c r="F139" s="786"/>
      <c r="G139" s="786"/>
      <c r="H139" s="786"/>
    </row>
    <row r="140" spans="1:8" ht="22.5" customHeight="1">
      <c r="A140" s="786"/>
      <c r="B140" s="786"/>
      <c r="C140" s="786"/>
      <c r="D140" s="786"/>
      <c r="E140" s="786"/>
      <c r="F140" s="786"/>
      <c r="G140" s="786"/>
      <c r="H140" s="786"/>
    </row>
    <row r="141" spans="1:8" ht="47.25" customHeight="1">
      <c r="A141" s="785"/>
      <c r="B141" s="782"/>
      <c r="C141" s="782"/>
      <c r="D141" s="782"/>
      <c r="E141" s="782"/>
      <c r="F141" s="782"/>
      <c r="G141" s="782"/>
      <c r="H141" s="782"/>
    </row>
    <row r="142" spans="1:8" ht="39" customHeight="1">
      <c r="A142" s="785"/>
      <c r="B142" s="770"/>
      <c r="C142" s="770"/>
      <c r="D142" s="770"/>
      <c r="E142" s="770"/>
      <c r="F142" s="770"/>
      <c r="G142" s="770"/>
      <c r="H142" s="770"/>
    </row>
    <row r="143" spans="1:8" ht="15.75" customHeight="1">
      <c r="A143" s="787"/>
      <c r="B143" s="641"/>
      <c r="C143" s="641"/>
      <c r="D143" s="641"/>
      <c r="E143" s="641"/>
      <c r="F143" s="641"/>
      <c r="G143" s="641"/>
      <c r="H143" s="788"/>
    </row>
    <row r="144" spans="1:8" ht="27" customHeight="1">
      <c r="A144" s="787"/>
      <c r="B144" s="789"/>
      <c r="C144" s="789"/>
      <c r="D144" s="789"/>
      <c r="E144" s="789"/>
      <c r="F144" s="789"/>
      <c r="G144" s="789"/>
      <c r="H144" s="789"/>
    </row>
    <row r="145" spans="1:8" ht="46.5" customHeight="1">
      <c r="A145" s="787"/>
      <c r="B145" s="790"/>
      <c r="C145" s="790"/>
      <c r="D145" s="790"/>
      <c r="E145" s="790"/>
      <c r="F145" s="790"/>
      <c r="G145" s="790"/>
      <c r="H145" s="790"/>
    </row>
    <row r="146" spans="1:8" ht="33.75" customHeight="1">
      <c r="A146" s="787"/>
      <c r="B146" s="641"/>
      <c r="C146" s="641"/>
      <c r="D146" s="641"/>
      <c r="E146" s="641"/>
      <c r="F146" s="641"/>
      <c r="G146" s="641"/>
      <c r="H146" s="788"/>
    </row>
    <row r="147" spans="1:8" ht="19.5" customHeight="1">
      <c r="A147" s="791"/>
      <c r="B147" s="791"/>
      <c r="C147" s="791"/>
      <c r="D147" s="791"/>
      <c r="E147" s="791"/>
      <c r="F147" s="791"/>
      <c r="G147" s="791"/>
      <c r="H147" s="791"/>
    </row>
    <row r="148" spans="1:7" ht="25.5" customHeight="1">
      <c r="A148" s="792"/>
      <c r="B148" s="641"/>
      <c r="C148" s="641"/>
      <c r="D148" s="641"/>
      <c r="E148" s="641"/>
      <c r="F148" s="641"/>
      <c r="G148" s="641"/>
    </row>
    <row r="149" spans="1:7" ht="12.75" customHeight="1">
      <c r="A149" s="792"/>
      <c r="B149" s="792"/>
      <c r="C149" s="792"/>
      <c r="D149" s="792"/>
      <c r="E149" s="792"/>
      <c r="F149" s="792"/>
      <c r="G149" s="792"/>
    </row>
    <row r="150" spans="1:7" ht="35.25" customHeight="1">
      <c r="A150" s="793"/>
      <c r="B150" s="793"/>
      <c r="C150" s="793"/>
      <c r="D150" s="793"/>
      <c r="E150" s="793"/>
      <c r="F150" s="793"/>
      <c r="G150" s="793"/>
    </row>
    <row r="151" spans="1:7" ht="37.5" customHeight="1">
      <c r="A151" s="794"/>
      <c r="B151" s="795"/>
      <c r="C151" s="795"/>
      <c r="D151" s="795"/>
      <c r="E151" s="795"/>
      <c r="F151" s="795"/>
      <c r="G151" s="795"/>
    </row>
    <row r="152" spans="1:7" ht="35.25" customHeight="1">
      <c r="A152" s="795"/>
      <c r="B152" s="795"/>
      <c r="C152" s="795"/>
      <c r="D152" s="795"/>
      <c r="E152" s="795"/>
      <c r="F152" s="795"/>
      <c r="G152" s="795"/>
    </row>
    <row r="153" spans="1:7" ht="35.25" customHeight="1">
      <c r="A153" s="795"/>
      <c r="B153" s="795"/>
      <c r="C153" s="795"/>
      <c r="D153" s="795"/>
      <c r="E153" s="795"/>
      <c r="F153" s="795"/>
      <c r="G153" s="795"/>
    </row>
    <row r="154" spans="1:7" ht="46.5" customHeight="1">
      <c r="A154" s="795"/>
      <c r="B154" s="795"/>
      <c r="C154" s="795"/>
      <c r="D154" s="795"/>
      <c r="E154" s="795"/>
      <c r="F154" s="795"/>
      <c r="G154" s="795"/>
    </row>
    <row r="155" spans="1:7" ht="13.5" customHeight="1">
      <c r="A155" s="793"/>
      <c r="B155" s="793"/>
      <c r="C155" s="793"/>
      <c r="D155" s="793"/>
      <c r="E155" s="793"/>
      <c r="F155" s="793"/>
      <c r="G155" s="793"/>
    </row>
    <row r="156" spans="1:7" ht="21.75" customHeight="1">
      <c r="A156" s="793"/>
      <c r="B156" s="793"/>
      <c r="C156" s="793"/>
      <c r="D156" s="793"/>
      <c r="E156" s="793"/>
      <c r="F156" s="793"/>
      <c r="G156" s="793"/>
    </row>
    <row r="157" spans="1:7" ht="22.5" customHeight="1">
      <c r="A157" s="793"/>
      <c r="B157" s="793"/>
      <c r="C157" s="793"/>
      <c r="D157" s="793"/>
      <c r="E157" s="793"/>
      <c r="F157" s="793"/>
      <c r="G157" s="793"/>
    </row>
    <row r="158" spans="1:7" ht="15.75" customHeight="1">
      <c r="A158" s="793"/>
      <c r="B158" s="641"/>
      <c r="C158" s="641"/>
      <c r="D158" s="641"/>
      <c r="E158" s="641"/>
      <c r="F158" s="641"/>
      <c r="G158" s="641"/>
    </row>
    <row r="159" spans="1:7" ht="15.75" customHeight="1">
      <c r="A159" s="793"/>
      <c r="B159" s="641"/>
      <c r="C159" s="641"/>
      <c r="D159" s="641"/>
      <c r="E159" s="641"/>
      <c r="F159" s="641"/>
      <c r="G159" s="641"/>
    </row>
    <row r="160" spans="1:7" ht="36" customHeight="1">
      <c r="A160" s="792"/>
      <c r="B160" s="792"/>
      <c r="C160" s="792"/>
      <c r="D160" s="792"/>
      <c r="E160" s="792"/>
      <c r="F160" s="792"/>
      <c r="G160" s="792"/>
    </row>
    <row r="161" spans="1:7" ht="37.5" customHeight="1">
      <c r="A161" s="792"/>
      <c r="B161" s="792"/>
      <c r="C161" s="792"/>
      <c r="D161" s="792"/>
      <c r="E161" s="792"/>
      <c r="F161" s="792"/>
      <c r="G161" s="792"/>
    </row>
    <row r="162" spans="1:7" ht="25.5" customHeight="1">
      <c r="A162" s="792"/>
      <c r="B162" s="792"/>
      <c r="C162" s="792"/>
      <c r="D162" s="792"/>
      <c r="E162" s="792"/>
      <c r="F162" s="792"/>
      <c r="G162" s="792"/>
    </row>
    <row r="163" spans="1:7" ht="35.25" customHeight="1">
      <c r="A163" s="792"/>
      <c r="B163" s="792"/>
      <c r="C163" s="792"/>
      <c r="D163" s="792"/>
      <c r="E163" s="792"/>
      <c r="F163" s="792"/>
      <c r="G163" s="792"/>
    </row>
    <row r="164" spans="1:7" ht="23.25" customHeight="1">
      <c r="A164" s="793"/>
      <c r="B164" s="793"/>
      <c r="C164" s="793"/>
      <c r="D164" s="793"/>
      <c r="E164" s="793"/>
      <c r="F164" s="793"/>
      <c r="G164" s="793"/>
    </row>
    <row r="165" spans="1:7" ht="36.75" customHeight="1">
      <c r="A165" s="792"/>
      <c r="B165" s="792"/>
      <c r="C165" s="792"/>
      <c r="D165" s="792"/>
      <c r="E165" s="792"/>
      <c r="F165" s="792"/>
      <c r="G165" s="792"/>
    </row>
    <row r="166" spans="1:7" ht="24.75" customHeight="1">
      <c r="A166" s="792"/>
      <c r="B166" s="641"/>
      <c r="C166" s="641"/>
      <c r="D166" s="641"/>
      <c r="E166" s="641"/>
      <c r="F166" s="641"/>
      <c r="G166" s="641"/>
    </row>
    <row r="167" spans="1:7" ht="36" customHeight="1">
      <c r="A167" s="792"/>
      <c r="B167" s="792"/>
      <c r="C167" s="792"/>
      <c r="D167" s="792"/>
      <c r="E167" s="792"/>
      <c r="F167" s="792"/>
      <c r="G167" s="792"/>
    </row>
    <row r="168" spans="1:7" ht="13.5" customHeight="1">
      <c r="A168" s="792"/>
      <c r="B168" s="792"/>
      <c r="C168" s="792"/>
      <c r="D168" s="792"/>
      <c r="E168" s="792"/>
      <c r="F168" s="792"/>
      <c r="G168" s="792"/>
    </row>
    <row r="169" spans="1:7" ht="13.5" customHeight="1">
      <c r="A169" s="793"/>
      <c r="B169" s="793"/>
      <c r="C169" s="793"/>
      <c r="D169" s="793"/>
      <c r="E169" s="793"/>
      <c r="F169" s="793"/>
      <c r="G169" s="793"/>
    </row>
    <row r="170" spans="1:7" ht="13.5" customHeight="1">
      <c r="A170" s="793"/>
      <c r="B170" s="793"/>
      <c r="C170" s="793"/>
      <c r="D170" s="793"/>
      <c r="E170" s="793"/>
      <c r="F170" s="793"/>
      <c r="G170" s="793"/>
    </row>
    <row r="171" spans="1:7" ht="13.5" customHeight="1">
      <c r="A171" s="796"/>
      <c r="B171" s="796"/>
      <c r="C171" s="796"/>
      <c r="D171" s="796"/>
      <c r="E171" s="796"/>
      <c r="F171" s="796"/>
      <c r="G171" s="796"/>
    </row>
    <row r="172" spans="1:7" ht="13.5" customHeight="1">
      <c r="A172" s="793"/>
      <c r="B172" s="793"/>
      <c r="C172" s="793"/>
      <c r="D172" s="793"/>
      <c r="E172" s="793"/>
      <c r="F172" s="793"/>
      <c r="G172" s="793"/>
    </row>
    <row r="173" spans="1:7" ht="13.5" customHeight="1">
      <c r="A173" s="793"/>
      <c r="B173" s="793"/>
      <c r="C173" s="793"/>
      <c r="D173" s="793"/>
      <c r="E173" s="793"/>
      <c r="F173" s="793"/>
      <c r="G173" s="793"/>
    </row>
    <row r="174" spans="1:7" ht="13.5" customHeight="1">
      <c r="A174" s="796"/>
      <c r="B174" s="796"/>
      <c r="C174" s="796"/>
      <c r="D174" s="796"/>
      <c r="E174" s="796"/>
      <c r="F174" s="796"/>
      <c r="G174" s="796"/>
    </row>
    <row r="175" spans="1:7" ht="13.5" customHeight="1">
      <c r="A175" s="793"/>
      <c r="B175" s="793"/>
      <c r="C175" s="793"/>
      <c r="D175" s="793"/>
      <c r="E175" s="793"/>
      <c r="F175" s="793"/>
      <c r="G175" s="793"/>
    </row>
    <row r="176" spans="1:7" ht="13.5" customHeight="1">
      <c r="A176" s="793"/>
      <c r="B176" s="793"/>
      <c r="C176" s="793"/>
      <c r="D176" s="793"/>
      <c r="E176" s="793"/>
      <c r="F176" s="793"/>
      <c r="G176" s="793"/>
    </row>
    <row r="177" spans="1:7" ht="13.5" customHeight="1">
      <c r="A177" s="797"/>
      <c r="B177" s="797"/>
      <c r="C177" s="797"/>
      <c r="D177" s="797"/>
      <c r="E177" s="797"/>
      <c r="F177" s="797"/>
      <c r="G177" s="797"/>
    </row>
    <row r="178" spans="1:7" ht="13.5" customHeight="1">
      <c r="A178" s="796"/>
      <c r="B178" s="796"/>
      <c r="C178" s="796"/>
      <c r="D178" s="796"/>
      <c r="E178" s="796"/>
      <c r="F178" s="796"/>
      <c r="G178" s="796"/>
    </row>
    <row r="179" spans="1:7" ht="13.5" customHeight="1">
      <c r="A179" s="793"/>
      <c r="B179" s="793"/>
      <c r="C179" s="793"/>
      <c r="D179" s="793"/>
      <c r="E179" s="793"/>
      <c r="F179" s="793"/>
      <c r="G179" s="793"/>
    </row>
    <row r="180" spans="1:7" ht="13.5" customHeight="1">
      <c r="A180" s="793"/>
      <c r="B180" s="793"/>
      <c r="C180" s="793"/>
      <c r="D180" s="793"/>
      <c r="E180" s="793"/>
      <c r="F180" s="793"/>
      <c r="G180" s="793"/>
    </row>
    <row r="181" spans="1:7" ht="13.5" customHeight="1">
      <c r="A181" s="796"/>
      <c r="B181" s="796"/>
      <c r="C181" s="796"/>
      <c r="D181" s="796"/>
      <c r="E181" s="796"/>
      <c r="F181" s="796"/>
      <c r="G181" s="796"/>
    </row>
    <row r="182" spans="1:7" ht="13.5" customHeight="1">
      <c r="A182" s="793"/>
      <c r="B182" s="793"/>
      <c r="C182" s="793"/>
      <c r="D182" s="793"/>
      <c r="E182" s="793"/>
      <c r="F182" s="793"/>
      <c r="G182" s="793"/>
    </row>
    <row r="183" spans="1:7" ht="13.5" customHeight="1">
      <c r="A183" s="793"/>
      <c r="B183" s="793"/>
      <c r="C183" s="793"/>
      <c r="D183" s="793"/>
      <c r="E183" s="793"/>
      <c r="F183" s="793"/>
      <c r="G183" s="793"/>
    </row>
    <row r="184" spans="1:7" ht="13.5" customHeight="1">
      <c r="A184" s="793"/>
      <c r="B184" s="793"/>
      <c r="C184" s="793"/>
      <c r="D184" s="793"/>
      <c r="E184" s="793"/>
      <c r="F184" s="793"/>
      <c r="G184" s="793"/>
    </row>
    <row r="185" spans="1:7" ht="13.5" customHeight="1">
      <c r="A185" s="793"/>
      <c r="B185" s="793"/>
      <c r="C185" s="793"/>
      <c r="D185" s="793"/>
      <c r="E185" s="793"/>
      <c r="F185" s="793"/>
      <c r="G185" s="793"/>
    </row>
    <row r="186" spans="1:7" ht="15" customHeight="1">
      <c r="A186" s="796"/>
      <c r="B186" s="796"/>
      <c r="C186" s="796"/>
      <c r="D186" s="796"/>
      <c r="E186" s="796"/>
      <c r="F186" s="796"/>
      <c r="G186" s="796"/>
    </row>
    <row r="187" spans="1:7" ht="24" customHeight="1">
      <c r="A187" s="793"/>
      <c r="B187" s="793"/>
      <c r="C187" s="793"/>
      <c r="D187" s="793"/>
      <c r="E187" s="793"/>
      <c r="F187" s="793"/>
      <c r="G187" s="793"/>
    </row>
    <row r="188" spans="1:7" ht="14.25" customHeight="1">
      <c r="A188" s="796"/>
      <c r="B188" s="796"/>
      <c r="C188" s="796"/>
      <c r="D188" s="796"/>
      <c r="E188" s="796"/>
      <c r="F188" s="796"/>
      <c r="G188" s="796"/>
    </row>
    <row r="189" spans="1:7" ht="14.25" customHeight="1">
      <c r="A189" s="796"/>
      <c r="B189" s="793"/>
      <c r="C189" s="793"/>
      <c r="D189" s="793"/>
      <c r="E189" s="793"/>
      <c r="F189" s="793"/>
      <c r="G189" s="793"/>
    </row>
    <row r="190" spans="1:7" ht="15" customHeight="1">
      <c r="A190" s="793"/>
      <c r="B190" s="793"/>
      <c r="C190" s="793"/>
      <c r="D190" s="793"/>
      <c r="E190" s="793"/>
      <c r="F190" s="793"/>
      <c r="G190" s="793"/>
    </row>
    <row r="191" spans="1:7" ht="12.75" customHeight="1">
      <c r="A191" s="793"/>
      <c r="B191" s="793"/>
      <c r="C191" s="793"/>
      <c r="D191" s="793"/>
      <c r="E191" s="793"/>
      <c r="F191" s="793"/>
      <c r="G191" s="793"/>
    </row>
    <row r="192" spans="1:7" ht="12.75" customHeight="1">
      <c r="A192" s="793"/>
      <c r="B192" s="793"/>
      <c r="C192" s="793"/>
      <c r="D192" s="793"/>
      <c r="E192" s="793"/>
      <c r="F192" s="793"/>
      <c r="G192" s="793"/>
    </row>
    <row r="193" spans="1:7" ht="13.5" customHeight="1">
      <c r="A193" s="793"/>
      <c r="B193" s="793"/>
      <c r="C193" s="793"/>
      <c r="D193" s="793"/>
      <c r="E193" s="793"/>
      <c r="F193" s="793"/>
      <c r="G193" s="793"/>
    </row>
    <row r="194" spans="1:7" ht="12.75" customHeight="1">
      <c r="A194" s="793"/>
      <c r="B194" s="793"/>
      <c r="C194" s="793"/>
      <c r="D194" s="793"/>
      <c r="E194" s="793"/>
      <c r="F194" s="793"/>
      <c r="G194" s="793"/>
    </row>
    <row r="195" spans="1:7" ht="13.5" customHeight="1">
      <c r="A195" s="793"/>
      <c r="B195" s="793"/>
      <c r="C195" s="793"/>
      <c r="D195" s="793"/>
      <c r="E195" s="793"/>
      <c r="F195" s="793"/>
      <c r="G195" s="793"/>
    </row>
    <row r="196" spans="1:7" ht="12.75" customHeight="1">
      <c r="A196" s="793"/>
      <c r="B196" s="793"/>
      <c r="C196" s="793"/>
      <c r="D196" s="793"/>
      <c r="E196" s="793"/>
      <c r="F196" s="793"/>
      <c r="G196" s="793"/>
    </row>
    <row r="197" spans="1:7" ht="15" customHeight="1">
      <c r="A197" s="793"/>
      <c r="B197" s="793"/>
      <c r="C197" s="793"/>
      <c r="D197" s="793"/>
      <c r="E197" s="793"/>
      <c r="F197" s="793"/>
      <c r="G197" s="793"/>
    </row>
    <row r="198" spans="1:7" ht="24" customHeight="1">
      <c r="A198" s="793"/>
      <c r="B198" s="793"/>
      <c r="C198" s="793"/>
      <c r="D198" s="793"/>
      <c r="E198" s="793"/>
      <c r="F198" s="793"/>
      <c r="G198" s="793"/>
    </row>
    <row r="199" spans="1:7" ht="24" customHeight="1">
      <c r="A199" s="793"/>
      <c r="B199" s="793"/>
      <c r="C199" s="793"/>
      <c r="D199" s="793"/>
      <c r="E199" s="793"/>
      <c r="F199" s="793"/>
      <c r="G199" s="793"/>
    </row>
    <row r="200" spans="1:7" ht="14.25" customHeight="1">
      <c r="A200" s="793"/>
      <c r="B200" s="793"/>
      <c r="C200" s="793"/>
      <c r="D200" s="793"/>
      <c r="E200" s="793"/>
      <c r="F200" s="793"/>
      <c r="G200" s="793"/>
    </row>
    <row r="201" spans="1:7" ht="15" customHeight="1">
      <c r="A201" s="793"/>
      <c r="B201" s="793"/>
      <c r="C201" s="793"/>
      <c r="D201" s="793"/>
      <c r="E201" s="793"/>
      <c r="F201" s="793"/>
      <c r="G201" s="793"/>
    </row>
    <row r="202" spans="1:7" ht="24" customHeight="1">
      <c r="A202" s="793"/>
      <c r="B202" s="793"/>
      <c r="C202" s="793"/>
      <c r="D202" s="793"/>
      <c r="E202" s="793"/>
      <c r="F202" s="793"/>
      <c r="G202" s="793"/>
    </row>
    <row r="203" spans="1:7" ht="13.5" customHeight="1">
      <c r="A203" s="793"/>
      <c r="B203" s="793"/>
      <c r="C203" s="793"/>
      <c r="D203" s="793"/>
      <c r="E203" s="793"/>
      <c r="F203" s="793"/>
      <c r="G203" s="793"/>
    </row>
    <row r="204" spans="1:7" ht="13.5" customHeight="1">
      <c r="A204" s="793"/>
      <c r="B204" s="793"/>
      <c r="C204" s="793"/>
      <c r="D204" s="793"/>
      <c r="E204" s="793"/>
      <c r="F204" s="793"/>
      <c r="G204" s="793"/>
    </row>
    <row r="205" spans="1:7" ht="13.5" customHeight="1">
      <c r="A205" s="793"/>
      <c r="B205" s="793"/>
      <c r="C205" s="793"/>
      <c r="D205" s="793"/>
      <c r="E205" s="793"/>
      <c r="F205" s="793"/>
      <c r="G205" s="793"/>
    </row>
    <row r="206" spans="1:7" ht="13.5" customHeight="1">
      <c r="A206" s="793"/>
      <c r="B206" s="793"/>
      <c r="C206" s="793"/>
      <c r="D206" s="793"/>
      <c r="E206" s="793"/>
      <c r="F206" s="793"/>
      <c r="G206" s="793"/>
    </row>
    <row r="207" spans="1:7" ht="13.5" customHeight="1">
      <c r="A207" s="793"/>
      <c r="B207" s="793"/>
      <c r="C207" s="793"/>
      <c r="D207" s="793"/>
      <c r="E207" s="793"/>
      <c r="F207" s="793"/>
      <c r="G207" s="793"/>
    </row>
    <row r="208" spans="1:7" ht="13.5" customHeight="1">
      <c r="A208" s="793"/>
      <c r="B208" s="793"/>
      <c r="C208" s="793"/>
      <c r="D208" s="793"/>
      <c r="E208" s="793"/>
      <c r="F208" s="793"/>
      <c r="G208" s="793"/>
    </row>
    <row r="209" spans="1:7" ht="36" customHeight="1">
      <c r="A209" s="793"/>
      <c r="B209" s="793"/>
      <c r="C209" s="793"/>
      <c r="D209" s="793"/>
      <c r="E209" s="793"/>
      <c r="F209" s="793"/>
      <c r="G209" s="793"/>
    </row>
    <row r="210" spans="1:7" ht="45.75" customHeight="1">
      <c r="A210" s="793"/>
      <c r="B210" s="793"/>
      <c r="C210" s="793"/>
      <c r="D210" s="793"/>
      <c r="E210" s="793"/>
      <c r="F210" s="793"/>
      <c r="G210" s="793"/>
    </row>
    <row r="211" spans="1:7" ht="44.25" customHeight="1">
      <c r="A211" s="798"/>
      <c r="B211" s="793"/>
      <c r="C211" s="793"/>
      <c r="D211" s="793"/>
      <c r="E211" s="793"/>
      <c r="F211" s="793"/>
      <c r="G211" s="793"/>
    </row>
    <row r="212" spans="1:7" ht="24" customHeight="1">
      <c r="A212" s="798"/>
      <c r="B212" s="793"/>
      <c r="C212" s="793"/>
      <c r="D212" s="793"/>
      <c r="E212" s="793"/>
      <c r="F212" s="793"/>
      <c r="G212" s="793"/>
    </row>
    <row r="213" spans="1:7" ht="28.5" customHeight="1">
      <c r="A213" s="798"/>
      <c r="B213" s="793"/>
      <c r="C213" s="793"/>
      <c r="D213" s="793"/>
      <c r="E213" s="793"/>
      <c r="F213" s="793"/>
      <c r="G213" s="793"/>
    </row>
    <row r="214" spans="1:7" ht="55.5" customHeight="1">
      <c r="A214" s="798"/>
      <c r="B214" s="793"/>
      <c r="C214" s="793"/>
      <c r="D214" s="793"/>
      <c r="E214" s="793"/>
      <c r="F214" s="793"/>
      <c r="G214" s="793"/>
    </row>
    <row r="215" spans="1:7" ht="13.5" customHeight="1">
      <c r="A215" s="793"/>
      <c r="B215" s="798"/>
      <c r="C215" s="798"/>
      <c r="D215" s="798"/>
      <c r="E215" s="798"/>
      <c r="F215" s="798"/>
      <c r="G215" s="798"/>
    </row>
    <row r="216" spans="1:7" ht="12.75" customHeight="1">
      <c r="A216" s="799"/>
      <c r="B216" s="799"/>
      <c r="C216" s="799"/>
      <c r="D216" s="799"/>
      <c r="E216" s="799"/>
      <c r="F216" s="799"/>
      <c r="G216" s="799"/>
    </row>
    <row r="217" spans="1:7" ht="12" customHeight="1">
      <c r="A217" s="799"/>
      <c r="B217" s="799"/>
      <c r="C217" s="799"/>
      <c r="D217" s="799"/>
      <c r="E217" s="799"/>
      <c r="F217" s="799"/>
      <c r="G217" s="799"/>
    </row>
    <row r="218" spans="1:7" ht="13.5" customHeight="1">
      <c r="A218" s="799"/>
      <c r="B218" s="799"/>
      <c r="C218" s="799"/>
      <c r="D218" s="799"/>
      <c r="E218" s="799"/>
      <c r="F218" s="799"/>
      <c r="G218" s="799"/>
    </row>
    <row r="219" spans="1:7" ht="33.75" customHeight="1">
      <c r="A219" s="800"/>
      <c r="B219" s="799"/>
      <c r="C219" s="799"/>
      <c r="D219" s="799"/>
      <c r="E219" s="799"/>
      <c r="F219" s="799"/>
      <c r="G219" s="799"/>
    </row>
    <row r="220" spans="1:7" ht="24.75" customHeight="1">
      <c r="A220" s="793"/>
      <c r="B220" s="793"/>
      <c r="C220" s="793"/>
      <c r="D220" s="793"/>
      <c r="E220" s="793"/>
      <c r="F220" s="793"/>
      <c r="G220" s="793"/>
    </row>
    <row r="221" spans="1:7" ht="33.75" customHeight="1">
      <c r="A221" s="800"/>
      <c r="B221" s="799"/>
      <c r="C221" s="799"/>
      <c r="D221" s="799"/>
      <c r="E221" s="799"/>
      <c r="F221" s="799"/>
      <c r="G221" s="799"/>
    </row>
    <row r="222" spans="1:7" ht="11.25">
      <c r="A222" s="799"/>
      <c r="B222" s="799"/>
      <c r="C222" s="799"/>
      <c r="D222" s="799"/>
      <c r="E222" s="799"/>
      <c r="F222" s="799"/>
      <c r="G222" s="799"/>
    </row>
  </sheetData>
  <mergeCells count="130">
    <mergeCell ref="A114:H114"/>
    <mergeCell ref="A221:G221"/>
    <mergeCell ref="A222:G222"/>
    <mergeCell ref="A217:G217"/>
    <mergeCell ref="A218:G218"/>
    <mergeCell ref="A219:G219"/>
    <mergeCell ref="A220:G220"/>
    <mergeCell ref="A213:G213"/>
    <mergeCell ref="A214:G214"/>
    <mergeCell ref="A215:G215"/>
    <mergeCell ref="A207:G207"/>
    <mergeCell ref="A208:G208"/>
    <mergeCell ref="A216:G216"/>
    <mergeCell ref="A209:G209"/>
    <mergeCell ref="A210:G210"/>
    <mergeCell ref="A211:G211"/>
    <mergeCell ref="A212:G212"/>
    <mergeCell ref="A203:G203"/>
    <mergeCell ref="A204:G204"/>
    <mergeCell ref="A205:G205"/>
    <mergeCell ref="A206:G206"/>
    <mergeCell ref="A199:G199"/>
    <mergeCell ref="A200:G200"/>
    <mergeCell ref="A201:G201"/>
    <mergeCell ref="A202:G202"/>
    <mergeCell ref="A195:G195"/>
    <mergeCell ref="A196:G196"/>
    <mergeCell ref="A197:G197"/>
    <mergeCell ref="A198:G198"/>
    <mergeCell ref="A191:G191"/>
    <mergeCell ref="A192:G192"/>
    <mergeCell ref="A193:G193"/>
    <mergeCell ref="A194:G194"/>
    <mergeCell ref="A187:G187"/>
    <mergeCell ref="A188:G188"/>
    <mergeCell ref="A189:G189"/>
    <mergeCell ref="A190:G190"/>
    <mergeCell ref="A183:G183"/>
    <mergeCell ref="A184:G184"/>
    <mergeCell ref="A185:G185"/>
    <mergeCell ref="A186:G186"/>
    <mergeCell ref="A179:G179"/>
    <mergeCell ref="A180:G180"/>
    <mergeCell ref="A181:G181"/>
    <mergeCell ref="A182:G182"/>
    <mergeCell ref="A175:G175"/>
    <mergeCell ref="A176:G176"/>
    <mergeCell ref="A177:G177"/>
    <mergeCell ref="A178:G178"/>
    <mergeCell ref="A171:G171"/>
    <mergeCell ref="A172:G172"/>
    <mergeCell ref="A173:G173"/>
    <mergeCell ref="A174:G174"/>
    <mergeCell ref="A167:G167"/>
    <mergeCell ref="A168:G168"/>
    <mergeCell ref="A169:G169"/>
    <mergeCell ref="A170:G170"/>
    <mergeCell ref="A163:G163"/>
    <mergeCell ref="A164:G164"/>
    <mergeCell ref="A165:G165"/>
    <mergeCell ref="A166:G166"/>
    <mergeCell ref="A159:G159"/>
    <mergeCell ref="A160:G160"/>
    <mergeCell ref="A161:G161"/>
    <mergeCell ref="A162:G162"/>
    <mergeCell ref="A155:G155"/>
    <mergeCell ref="A156:G156"/>
    <mergeCell ref="A157:G157"/>
    <mergeCell ref="A158:G158"/>
    <mergeCell ref="A151:G151"/>
    <mergeCell ref="A152:G152"/>
    <mergeCell ref="A153:G153"/>
    <mergeCell ref="A154:G154"/>
    <mergeCell ref="A147:H147"/>
    <mergeCell ref="A148:G148"/>
    <mergeCell ref="A149:G149"/>
    <mergeCell ref="A150:G150"/>
    <mergeCell ref="A143:H143"/>
    <mergeCell ref="A144:H144"/>
    <mergeCell ref="A145:H145"/>
    <mergeCell ref="A146:H146"/>
    <mergeCell ref="A139:H139"/>
    <mergeCell ref="A140:H140"/>
    <mergeCell ref="A141:H141"/>
    <mergeCell ref="A142:H142"/>
    <mergeCell ref="A135:H135"/>
    <mergeCell ref="A136:H136"/>
    <mergeCell ref="A137:H137"/>
    <mergeCell ref="A138:H138"/>
    <mergeCell ref="A131:H131"/>
    <mergeCell ref="A132:H132"/>
    <mergeCell ref="A133:H133"/>
    <mergeCell ref="A134:H134"/>
    <mergeCell ref="A127:H127"/>
    <mergeCell ref="A128:H128"/>
    <mergeCell ref="A129:H129"/>
    <mergeCell ref="A130:H130"/>
    <mergeCell ref="A124:H124"/>
    <mergeCell ref="A125:H125"/>
    <mergeCell ref="A126:H126"/>
    <mergeCell ref="A118:H118"/>
    <mergeCell ref="A122:H122"/>
    <mergeCell ref="A123:H123"/>
    <mergeCell ref="A120:H120"/>
    <mergeCell ref="A119:H119"/>
    <mergeCell ref="A121:H121"/>
    <mergeCell ref="A113:H113"/>
    <mergeCell ref="A101:H101"/>
    <mergeCell ref="A102:H102"/>
    <mergeCell ref="A106:H106"/>
    <mergeCell ref="A103:H103"/>
    <mergeCell ref="A104:H104"/>
    <mergeCell ref="A112:H112"/>
    <mergeCell ref="A111:H111"/>
    <mergeCell ref="E7:F7"/>
    <mergeCell ref="A109:H109"/>
    <mergeCell ref="A110:H110"/>
    <mergeCell ref="A105:H105"/>
    <mergeCell ref="A107:H107"/>
    <mergeCell ref="A108:H108"/>
    <mergeCell ref="A115:H115"/>
    <mergeCell ref="A116:H116"/>
    <mergeCell ref="A117:H117"/>
    <mergeCell ref="E1:H1"/>
    <mergeCell ref="E2:H2"/>
    <mergeCell ref="E3:H3"/>
    <mergeCell ref="E4:H4"/>
    <mergeCell ref="A6:H6"/>
    <mergeCell ref="G7:H7"/>
    <mergeCell ref="A100:H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H2" sqref="H2"/>
    </sheetView>
  </sheetViews>
  <sheetFormatPr defaultColWidth="9.140625" defaultRowHeight="12.75"/>
  <cols>
    <col min="1" max="1" width="5.421875" style="178" customWidth="1"/>
    <col min="2" max="2" width="34.57421875" style="178" customWidth="1"/>
    <col min="3" max="3" width="14.7109375" style="178" customWidth="1"/>
    <col min="4" max="4" width="7.7109375" style="178" customWidth="1"/>
    <col min="5" max="5" width="12.8515625" style="178" customWidth="1"/>
    <col min="6" max="6" width="10.8515625" style="178" customWidth="1"/>
    <col min="7" max="7" width="15.140625" style="178" customWidth="1"/>
    <col min="8" max="8" width="10.28125" style="178" customWidth="1"/>
    <col min="9" max="9" width="9.140625" style="178" customWidth="1"/>
    <col min="10" max="10" width="10.00390625" style="178" customWidth="1"/>
    <col min="11" max="16384" width="9.140625" style="178" customWidth="1"/>
  </cols>
  <sheetData>
    <row r="1" ht="11.25">
      <c r="H1" s="178" t="s">
        <v>137</v>
      </c>
    </row>
    <row r="2" ht="11.25">
      <c r="H2" s="178" t="s">
        <v>522</v>
      </c>
    </row>
    <row r="3" ht="11.25">
      <c r="H3" s="178" t="s">
        <v>0</v>
      </c>
    </row>
    <row r="4" ht="11.25">
      <c r="H4" s="178" t="s">
        <v>234</v>
      </c>
    </row>
    <row r="5" spans="2:10" ht="11.25">
      <c r="B5" s="649" t="s">
        <v>92</v>
      </c>
      <c r="C5" s="649"/>
      <c r="D5" s="649"/>
      <c r="E5" s="649"/>
      <c r="F5" s="649"/>
      <c r="G5" s="649"/>
      <c r="H5" s="649"/>
      <c r="I5" s="649"/>
      <c r="J5" s="649"/>
    </row>
    <row r="6" spans="1:10" ht="36.75" customHeight="1">
      <c r="A6" s="650" t="s">
        <v>93</v>
      </c>
      <c r="B6" s="650" t="s">
        <v>94</v>
      </c>
      <c r="C6" s="650" t="s">
        <v>95</v>
      </c>
      <c r="D6" s="650" t="s">
        <v>96</v>
      </c>
      <c r="E6" s="650" t="s">
        <v>97</v>
      </c>
      <c r="F6" s="650" t="s">
        <v>134</v>
      </c>
      <c r="G6" s="650" t="s">
        <v>98</v>
      </c>
      <c r="H6" s="651" t="s">
        <v>99</v>
      </c>
      <c r="I6" s="652"/>
      <c r="J6" s="653"/>
    </row>
    <row r="7" spans="1:10" ht="8.25" customHeight="1">
      <c r="A7" s="650"/>
      <c r="B7" s="650"/>
      <c r="C7" s="650"/>
      <c r="D7" s="650"/>
      <c r="E7" s="650"/>
      <c r="F7" s="650"/>
      <c r="G7" s="650"/>
      <c r="H7" s="179">
        <v>2007</v>
      </c>
      <c r="I7" s="179">
        <v>2008</v>
      </c>
      <c r="J7" s="179">
        <v>2009</v>
      </c>
    </row>
    <row r="8" spans="1:10" ht="11.25">
      <c r="A8" s="180" t="s">
        <v>100</v>
      </c>
      <c r="B8" s="181" t="s">
        <v>101</v>
      </c>
      <c r="C8" s="182"/>
      <c r="D8" s="180"/>
      <c r="E8" s="183">
        <f>E12+E21+E49+E30+E39+E57+E63</f>
        <v>3501141</v>
      </c>
      <c r="F8" s="183">
        <f>F12+F21+F49+F30+F39+F57+F63</f>
        <v>2179798</v>
      </c>
      <c r="G8" s="183">
        <f>G12+G21+G49+G30+G39+G57+G63</f>
        <v>1321343</v>
      </c>
      <c r="H8" s="183">
        <f>H12+H21+H49+H30+H39</f>
        <v>0</v>
      </c>
      <c r="I8" s="183">
        <f>I12+I21+I49+I30+I39</f>
        <v>0</v>
      </c>
      <c r="J8" s="184"/>
    </row>
    <row r="9" spans="1:10" ht="11.25">
      <c r="A9" s="185"/>
      <c r="B9" s="186" t="s">
        <v>102</v>
      </c>
      <c r="C9" s="187"/>
      <c r="D9" s="188"/>
      <c r="E9" s="189"/>
      <c r="F9" s="189"/>
      <c r="G9" s="189"/>
      <c r="H9" s="189"/>
      <c r="I9" s="189"/>
      <c r="J9" s="190"/>
    </row>
    <row r="10" spans="1:10" ht="11.25">
      <c r="A10" s="191"/>
      <c r="B10" s="186" t="s">
        <v>103</v>
      </c>
      <c r="C10" s="187"/>
      <c r="D10" s="188"/>
      <c r="E10" s="189"/>
      <c r="F10" s="189"/>
      <c r="G10" s="189"/>
      <c r="H10" s="189"/>
      <c r="I10" s="189"/>
      <c r="J10" s="190"/>
    </row>
    <row r="11" spans="1:10" ht="11.25">
      <c r="A11" s="191"/>
      <c r="B11" s="186" t="s">
        <v>104</v>
      </c>
      <c r="C11" s="187"/>
      <c r="D11" s="188"/>
      <c r="E11" s="189"/>
      <c r="F11" s="189"/>
      <c r="G11" s="189"/>
      <c r="H11" s="189"/>
      <c r="I11" s="189"/>
      <c r="J11" s="190"/>
    </row>
    <row r="12" spans="1:10" ht="24" customHeight="1">
      <c r="A12" s="640" t="s">
        <v>105</v>
      </c>
      <c r="B12" s="192" t="s">
        <v>106</v>
      </c>
      <c r="C12" s="639" t="s">
        <v>63</v>
      </c>
      <c r="D12" s="185">
        <v>2006</v>
      </c>
      <c r="E12" s="193">
        <f>J12+I12+H12+G12</f>
        <v>102000</v>
      </c>
      <c r="F12" s="193">
        <f>SUM(F13:F17)</f>
        <v>0</v>
      </c>
      <c r="G12" s="193">
        <f>SUM(G13:G17)</f>
        <v>102000</v>
      </c>
      <c r="H12" s="193"/>
      <c r="I12" s="182"/>
      <c r="J12" s="182"/>
    </row>
    <row r="13" spans="1:10" ht="11.25">
      <c r="A13" s="640"/>
      <c r="B13" s="182" t="s">
        <v>107</v>
      </c>
      <c r="C13" s="640"/>
      <c r="D13" s="191"/>
      <c r="E13" s="184">
        <f>SUM(F13:J13)</f>
        <v>0</v>
      </c>
      <c r="F13" s="184"/>
      <c r="G13" s="184"/>
      <c r="H13" s="184"/>
      <c r="I13" s="182"/>
      <c r="J13" s="182"/>
    </row>
    <row r="14" spans="1:10" ht="11.25">
      <c r="A14" s="640"/>
      <c r="B14" s="182" t="s">
        <v>108</v>
      </c>
      <c r="C14" s="194"/>
      <c r="D14" s="191"/>
      <c r="E14" s="184">
        <f>SUM(F14:J14)</f>
        <v>0</v>
      </c>
      <c r="F14" s="184"/>
      <c r="G14" s="184"/>
      <c r="H14" s="184"/>
      <c r="I14" s="182"/>
      <c r="J14" s="182"/>
    </row>
    <row r="15" spans="1:10" ht="11.25">
      <c r="A15" s="640"/>
      <c r="B15" s="182" t="s">
        <v>109</v>
      </c>
      <c r="C15" s="194"/>
      <c r="D15" s="191"/>
      <c r="E15" s="184">
        <f>SUM(F15:J15)</f>
        <v>25500</v>
      </c>
      <c r="F15" s="184"/>
      <c r="G15" s="184">
        <v>25500</v>
      </c>
      <c r="H15" s="184"/>
      <c r="I15" s="182"/>
      <c r="J15" s="182"/>
    </row>
    <row r="16" spans="1:10" ht="11.25">
      <c r="A16" s="640"/>
      <c r="B16" s="182" t="s">
        <v>110</v>
      </c>
      <c r="C16" s="194"/>
      <c r="D16" s="191"/>
      <c r="E16" s="184">
        <f>SUM(F16:J16)</f>
        <v>76500</v>
      </c>
      <c r="F16" s="184"/>
      <c r="G16" s="184">
        <v>76500</v>
      </c>
      <c r="H16" s="184"/>
      <c r="I16" s="182"/>
      <c r="J16" s="182"/>
    </row>
    <row r="17" spans="1:10" ht="12" thickBot="1">
      <c r="A17" s="640"/>
      <c r="B17" s="200" t="s">
        <v>111</v>
      </c>
      <c r="C17" s="194"/>
      <c r="D17" s="191"/>
      <c r="E17" s="218"/>
      <c r="F17" s="218"/>
      <c r="G17" s="218"/>
      <c r="H17" s="218"/>
      <c r="I17" s="200"/>
      <c r="J17" s="200"/>
    </row>
    <row r="18" spans="1:10" ht="11.25">
      <c r="A18" s="219"/>
      <c r="B18" s="220" t="s">
        <v>102</v>
      </c>
      <c r="C18" s="221"/>
      <c r="D18" s="222"/>
      <c r="E18" s="223"/>
      <c r="F18" s="223"/>
      <c r="G18" s="223"/>
      <c r="H18" s="223"/>
      <c r="I18" s="223"/>
      <c r="J18" s="224"/>
    </row>
    <row r="19" spans="1:10" ht="11.25">
      <c r="A19" s="191"/>
      <c r="B19" s="186" t="s">
        <v>103</v>
      </c>
      <c r="C19" s="187"/>
      <c r="D19" s="188"/>
      <c r="E19" s="189"/>
      <c r="F19" s="189"/>
      <c r="G19" s="189"/>
      <c r="H19" s="189"/>
      <c r="I19" s="189"/>
      <c r="J19" s="190"/>
    </row>
    <row r="20" spans="1:10" ht="11.25">
      <c r="A20" s="191"/>
      <c r="B20" s="186" t="s">
        <v>104</v>
      </c>
      <c r="C20" s="187"/>
      <c r="D20" s="188"/>
      <c r="E20" s="189"/>
      <c r="F20" s="189"/>
      <c r="G20" s="189"/>
      <c r="H20" s="189"/>
      <c r="I20" s="189"/>
      <c r="J20" s="190"/>
    </row>
    <row r="21" spans="1:10" ht="17.25" customHeight="1">
      <c r="A21" s="640" t="s">
        <v>112</v>
      </c>
      <c r="B21" s="192" t="s">
        <v>113</v>
      </c>
      <c r="C21" s="639" t="s">
        <v>63</v>
      </c>
      <c r="D21" s="185">
        <v>2006</v>
      </c>
      <c r="E21" s="193">
        <f>J21+I21+H21+G21</f>
        <v>847500</v>
      </c>
      <c r="F21" s="193">
        <f>SUM(F22:F26)</f>
        <v>0</v>
      </c>
      <c r="G21" s="193">
        <f>SUM(G22:G26)</f>
        <v>847500</v>
      </c>
      <c r="H21" s="193"/>
      <c r="I21" s="182"/>
      <c r="J21" s="182"/>
    </row>
    <row r="22" spans="1:10" ht="11.25">
      <c r="A22" s="640"/>
      <c r="B22" s="182" t="s">
        <v>107</v>
      </c>
      <c r="C22" s="640"/>
      <c r="D22" s="191"/>
      <c r="E22" s="184">
        <f>SUM(F22:J22)</f>
        <v>0</v>
      </c>
      <c r="F22" s="184"/>
      <c r="G22" s="184"/>
      <c r="H22" s="184"/>
      <c r="I22" s="182"/>
      <c r="J22" s="182"/>
    </row>
    <row r="23" spans="1:10" ht="11.25">
      <c r="A23" s="640"/>
      <c r="B23" s="182" t="s">
        <v>108</v>
      </c>
      <c r="C23" s="640"/>
      <c r="D23" s="191"/>
      <c r="E23" s="184">
        <f>SUM(F23:J23)</f>
        <v>0</v>
      </c>
      <c r="F23" s="184"/>
      <c r="G23" s="184"/>
      <c r="H23" s="184"/>
      <c r="I23" s="182"/>
      <c r="J23" s="182"/>
    </row>
    <row r="24" spans="1:10" ht="11.25">
      <c r="A24" s="640"/>
      <c r="B24" s="182" t="s">
        <v>109</v>
      </c>
      <c r="C24" s="194"/>
      <c r="D24" s="191"/>
      <c r="E24" s="184">
        <f>SUM(F24:J24)</f>
        <v>270776</v>
      </c>
      <c r="F24" s="184"/>
      <c r="G24" s="184">
        <v>270776</v>
      </c>
      <c r="H24" s="184"/>
      <c r="I24" s="182"/>
      <c r="J24" s="182"/>
    </row>
    <row r="25" spans="1:10" ht="11.25">
      <c r="A25" s="640"/>
      <c r="B25" s="182" t="s">
        <v>114</v>
      </c>
      <c r="C25" s="194"/>
      <c r="D25" s="191"/>
      <c r="E25" s="184">
        <f>SUM(F25:J25)</f>
        <v>576724</v>
      </c>
      <c r="F25" s="184"/>
      <c r="G25" s="184">
        <v>576724</v>
      </c>
      <c r="H25" s="184"/>
      <c r="I25" s="182"/>
      <c r="J25" s="182"/>
    </row>
    <row r="26" spans="1:10" ht="12" thickBot="1">
      <c r="A26" s="640"/>
      <c r="B26" s="200" t="s">
        <v>111</v>
      </c>
      <c r="C26" s="194"/>
      <c r="D26" s="191"/>
      <c r="E26" s="218"/>
      <c r="F26" s="218"/>
      <c r="G26" s="218"/>
      <c r="H26" s="218"/>
      <c r="I26" s="200"/>
      <c r="J26" s="200"/>
    </row>
    <row r="27" spans="1:10" ht="11.25">
      <c r="A27" s="219"/>
      <c r="B27" s="220" t="s">
        <v>102</v>
      </c>
      <c r="C27" s="221"/>
      <c r="D27" s="222"/>
      <c r="E27" s="223"/>
      <c r="F27" s="223"/>
      <c r="G27" s="223"/>
      <c r="H27" s="223"/>
      <c r="I27" s="223"/>
      <c r="J27" s="224"/>
    </row>
    <row r="28" spans="1:10" ht="11.25">
      <c r="A28" s="191"/>
      <c r="B28" s="186" t="s">
        <v>103</v>
      </c>
      <c r="C28" s="187"/>
      <c r="D28" s="188"/>
      <c r="E28" s="189"/>
      <c r="F28" s="189"/>
      <c r="G28" s="189"/>
      <c r="H28" s="189"/>
      <c r="I28" s="189"/>
      <c r="J28" s="190"/>
    </row>
    <row r="29" spans="1:10" ht="11.25">
      <c r="A29" s="191"/>
      <c r="B29" s="186" t="s">
        <v>104</v>
      </c>
      <c r="C29" s="187"/>
      <c r="D29" s="188"/>
      <c r="E29" s="189"/>
      <c r="F29" s="189"/>
      <c r="G29" s="189"/>
      <c r="H29" s="189"/>
      <c r="I29" s="189"/>
      <c r="J29" s="190"/>
    </row>
    <row r="30" spans="1:10" ht="33.75">
      <c r="A30" s="191"/>
      <c r="B30" s="192" t="s">
        <v>131</v>
      </c>
      <c r="C30" s="639" t="s">
        <v>63</v>
      </c>
      <c r="D30" s="185" t="s">
        <v>133</v>
      </c>
      <c r="E30" s="193">
        <f>J30+I30+H30+G30+F30</f>
        <v>118559</v>
      </c>
      <c r="F30" s="193">
        <f>SUM(F31:F35)</f>
        <v>112698</v>
      </c>
      <c r="G30" s="193">
        <f>SUM(G31:G35)</f>
        <v>5861</v>
      </c>
      <c r="H30" s="193"/>
      <c r="I30" s="182"/>
      <c r="J30" s="182"/>
    </row>
    <row r="31" spans="1:10" ht="12" thickBot="1">
      <c r="A31" s="647" t="s">
        <v>118</v>
      </c>
      <c r="B31" s="182" t="s">
        <v>107</v>
      </c>
      <c r="C31" s="640"/>
      <c r="D31" s="191">
        <v>2006</v>
      </c>
      <c r="E31" s="184">
        <f>SUM(F31:J31)</f>
        <v>12000</v>
      </c>
      <c r="F31" s="184">
        <v>12000</v>
      </c>
      <c r="G31" s="184"/>
      <c r="H31" s="184"/>
      <c r="I31" s="182"/>
      <c r="J31" s="182"/>
    </row>
    <row r="32" spans="1:10" ht="12" thickBot="1">
      <c r="A32" s="648"/>
      <c r="B32" s="182" t="s">
        <v>108</v>
      </c>
      <c r="C32" s="194"/>
      <c r="D32" s="191"/>
      <c r="E32" s="184">
        <f>SUM(F32:J32)</f>
        <v>0</v>
      </c>
      <c r="F32" s="184"/>
      <c r="G32" s="184"/>
      <c r="H32" s="184"/>
      <c r="I32" s="182"/>
      <c r="J32" s="182"/>
    </row>
    <row r="33" spans="1:10" ht="12" thickBot="1">
      <c r="A33" s="648"/>
      <c r="B33" s="182" t="s">
        <v>109</v>
      </c>
      <c r="C33" s="194"/>
      <c r="D33" s="191"/>
      <c r="E33" s="184">
        <f>SUM(F33:J33)</f>
        <v>26640</v>
      </c>
      <c r="F33" s="184">
        <v>25174</v>
      </c>
      <c r="G33" s="184">
        <v>1466</v>
      </c>
      <c r="H33" s="184"/>
      <c r="I33" s="182"/>
      <c r="J33" s="182"/>
    </row>
    <row r="34" spans="1:10" ht="12" thickBot="1">
      <c r="A34" s="648"/>
      <c r="B34" s="182" t="s">
        <v>110</v>
      </c>
      <c r="C34" s="194"/>
      <c r="D34" s="191"/>
      <c r="E34" s="184">
        <f>SUM(F34:J34)</f>
        <v>79919</v>
      </c>
      <c r="F34" s="184">
        <v>75524</v>
      </c>
      <c r="G34" s="184">
        <v>4395</v>
      </c>
      <c r="H34" s="184"/>
      <c r="I34" s="182"/>
      <c r="J34" s="182"/>
    </row>
    <row r="35" spans="1:10" ht="12" thickBot="1">
      <c r="A35" s="648"/>
      <c r="B35" s="254" t="s">
        <v>111</v>
      </c>
      <c r="C35" s="255"/>
      <c r="D35" s="241"/>
      <c r="E35" s="256"/>
      <c r="F35" s="256"/>
      <c r="G35" s="256"/>
      <c r="H35" s="256"/>
      <c r="I35" s="254"/>
      <c r="J35" s="254"/>
    </row>
    <row r="36" spans="1:10" ht="11.25">
      <c r="A36" s="219"/>
      <c r="B36" s="220" t="s">
        <v>102</v>
      </c>
      <c r="C36" s="221"/>
      <c r="D36" s="222"/>
      <c r="E36" s="223"/>
      <c r="F36" s="223"/>
      <c r="G36" s="223"/>
      <c r="H36" s="223"/>
      <c r="I36" s="223"/>
      <c r="J36" s="224"/>
    </row>
    <row r="37" spans="1:10" ht="11.25">
      <c r="A37" s="191"/>
      <c r="B37" s="186" t="s">
        <v>103</v>
      </c>
      <c r="C37" s="187"/>
      <c r="D37" s="188"/>
      <c r="E37" s="189"/>
      <c r="F37" s="189"/>
      <c r="G37" s="189"/>
      <c r="H37" s="189"/>
      <c r="I37" s="189"/>
      <c r="J37" s="190"/>
    </row>
    <row r="38" spans="1:10" ht="11.25">
      <c r="A38" s="191"/>
      <c r="B38" s="186" t="s">
        <v>104</v>
      </c>
      <c r="C38" s="187"/>
      <c r="D38" s="188"/>
      <c r="E38" s="189"/>
      <c r="F38" s="189"/>
      <c r="G38" s="189"/>
      <c r="H38" s="189"/>
      <c r="I38" s="189"/>
      <c r="J38" s="190"/>
    </row>
    <row r="39" spans="1:10" ht="27.75" customHeight="1">
      <c r="A39" s="195"/>
      <c r="B39" s="192" t="s">
        <v>132</v>
      </c>
      <c r="C39" s="180" t="s">
        <v>63</v>
      </c>
      <c r="D39" s="180">
        <v>2004</v>
      </c>
      <c r="E39" s="193">
        <f>J39+I39+H39+G39+F39</f>
        <v>712400</v>
      </c>
      <c r="F39" s="193">
        <f>SUM(F40:F44)</f>
        <v>481580</v>
      </c>
      <c r="G39" s="193">
        <f>SUM(G40:G44)</f>
        <v>230820</v>
      </c>
      <c r="H39" s="193"/>
      <c r="I39" s="182"/>
      <c r="J39" s="182"/>
    </row>
    <row r="40" spans="1:10" ht="15.75" customHeight="1">
      <c r="A40" s="645" t="s">
        <v>124</v>
      </c>
      <c r="B40" s="182" t="s">
        <v>107</v>
      </c>
      <c r="C40" s="645"/>
      <c r="D40" s="185">
        <v>2006</v>
      </c>
      <c r="E40" s="184">
        <f>SUM(F40:J40)</f>
        <v>44000</v>
      </c>
      <c r="F40" s="184">
        <v>44000</v>
      </c>
      <c r="G40" s="184"/>
      <c r="H40" s="184"/>
      <c r="I40" s="182"/>
      <c r="J40" s="182"/>
    </row>
    <row r="41" spans="1:10" ht="11.25">
      <c r="A41" s="645"/>
      <c r="B41" s="182" t="s">
        <v>108</v>
      </c>
      <c r="C41" s="645"/>
      <c r="D41" s="191"/>
      <c r="E41" s="184">
        <f>SUM(F41:J41)</f>
        <v>0</v>
      </c>
      <c r="F41" s="184"/>
      <c r="G41" s="184"/>
      <c r="H41" s="184"/>
      <c r="I41" s="182"/>
      <c r="J41" s="182"/>
    </row>
    <row r="42" spans="1:10" ht="11.25">
      <c r="A42" s="645"/>
      <c r="B42" s="182" t="s">
        <v>109</v>
      </c>
      <c r="C42" s="645"/>
      <c r="D42" s="191"/>
      <c r="E42" s="184">
        <f>SUM(F42:J42)</f>
        <v>213554</v>
      </c>
      <c r="F42" s="184">
        <v>139807</v>
      </c>
      <c r="G42" s="184">
        <v>73747</v>
      </c>
      <c r="H42" s="184"/>
      <c r="I42" s="182"/>
      <c r="J42" s="182"/>
    </row>
    <row r="43" spans="1:10" ht="11.25">
      <c r="A43" s="645"/>
      <c r="B43" s="182" t="s">
        <v>110</v>
      </c>
      <c r="C43" s="645"/>
      <c r="D43" s="191"/>
      <c r="E43" s="184">
        <f>SUM(F43:J43)</f>
        <v>454846</v>
      </c>
      <c r="F43" s="184">
        <v>297773</v>
      </c>
      <c r="G43" s="184">
        <v>157073</v>
      </c>
      <c r="H43" s="184"/>
      <c r="I43" s="182"/>
      <c r="J43" s="182"/>
    </row>
    <row r="44" spans="1:10" ht="12" thickBot="1">
      <c r="A44" s="646"/>
      <c r="B44" s="200" t="s">
        <v>111</v>
      </c>
      <c r="C44" s="646"/>
      <c r="D44" s="191"/>
      <c r="E44" s="218"/>
      <c r="F44" s="218"/>
      <c r="G44" s="218"/>
      <c r="H44" s="218"/>
      <c r="I44" s="200"/>
      <c r="J44" s="200"/>
    </row>
    <row r="45" spans="1:10" ht="11.25">
      <c r="A45" s="219"/>
      <c r="B45" s="220" t="s">
        <v>102</v>
      </c>
      <c r="C45" s="221"/>
      <c r="D45" s="221"/>
      <c r="E45" s="221"/>
      <c r="F45" s="225"/>
      <c r="G45" s="226"/>
      <c r="H45" s="227"/>
      <c r="I45" s="226"/>
      <c r="J45" s="226"/>
    </row>
    <row r="46" spans="1:10" ht="11.25">
      <c r="A46" s="191"/>
      <c r="B46" s="186" t="s">
        <v>115</v>
      </c>
      <c r="C46" s="187"/>
      <c r="D46" s="187"/>
      <c r="E46" s="187"/>
      <c r="F46" s="197"/>
      <c r="G46" s="182"/>
      <c r="H46" s="184"/>
      <c r="I46" s="182"/>
      <c r="J46" s="182"/>
    </row>
    <row r="47" spans="1:10" ht="11.25">
      <c r="A47" s="191"/>
      <c r="B47" s="186" t="s">
        <v>116</v>
      </c>
      <c r="C47" s="187"/>
      <c r="D47" s="187"/>
      <c r="E47" s="187"/>
      <c r="F47" s="197"/>
      <c r="G47" s="182"/>
      <c r="H47" s="184"/>
      <c r="I47" s="182"/>
      <c r="J47" s="182"/>
    </row>
    <row r="48" spans="1:10" ht="11.25">
      <c r="A48" s="191"/>
      <c r="B48" s="186" t="s">
        <v>117</v>
      </c>
      <c r="C48" s="187"/>
      <c r="D48" s="187"/>
      <c r="E48" s="187"/>
      <c r="F48" s="197"/>
      <c r="G48" s="182"/>
      <c r="H48" s="184"/>
      <c r="I48" s="182"/>
      <c r="J48" s="182"/>
    </row>
    <row r="49" spans="1:10" ht="37.5" customHeight="1">
      <c r="A49" s="191" t="s">
        <v>128</v>
      </c>
      <c r="B49" s="192" t="s">
        <v>119</v>
      </c>
      <c r="C49" s="639" t="s">
        <v>120</v>
      </c>
      <c r="D49" s="198">
        <v>2006</v>
      </c>
      <c r="E49" s="193">
        <f>J49+I49+H49+G49</f>
        <v>125962</v>
      </c>
      <c r="F49" s="193"/>
      <c r="G49" s="193">
        <f>SUM(G50:G54)</f>
        <v>125962</v>
      </c>
      <c r="H49" s="184"/>
      <c r="I49" s="182"/>
      <c r="J49" s="182"/>
    </row>
    <row r="50" spans="1:10" ht="11.25">
      <c r="A50" s="191"/>
      <c r="B50" s="182" t="s">
        <v>107</v>
      </c>
      <c r="C50" s="644"/>
      <c r="D50" s="196"/>
      <c r="E50" s="199">
        <v>18894</v>
      </c>
      <c r="F50" s="199"/>
      <c r="G50" s="184">
        <v>18894</v>
      </c>
      <c r="H50" s="184"/>
      <c r="I50" s="182"/>
      <c r="J50" s="182"/>
    </row>
    <row r="51" spans="1:10" ht="11.25">
      <c r="A51" s="191"/>
      <c r="B51" s="182" t="s">
        <v>108</v>
      </c>
      <c r="C51" s="200"/>
      <c r="D51" s="200"/>
      <c r="E51" s="184"/>
      <c r="F51" s="184"/>
      <c r="G51" s="184"/>
      <c r="H51" s="184"/>
      <c r="I51" s="182"/>
      <c r="J51" s="182"/>
    </row>
    <row r="52" spans="1:10" ht="11.25">
      <c r="A52" s="191"/>
      <c r="B52" s="182" t="s">
        <v>121</v>
      </c>
      <c r="C52" s="196"/>
      <c r="D52" s="196"/>
      <c r="E52" s="199">
        <v>12596</v>
      </c>
      <c r="F52" s="199"/>
      <c r="G52" s="184">
        <v>12596</v>
      </c>
      <c r="H52" s="184"/>
      <c r="I52" s="182"/>
      <c r="J52" s="182"/>
    </row>
    <row r="53" spans="1:10" ht="11.25">
      <c r="A53" s="191"/>
      <c r="B53" s="182" t="s">
        <v>110</v>
      </c>
      <c r="C53" s="200"/>
      <c r="D53" s="200"/>
      <c r="E53" s="184">
        <v>94472</v>
      </c>
      <c r="F53" s="184"/>
      <c r="G53" s="184">
        <v>94472</v>
      </c>
      <c r="H53" s="184"/>
      <c r="I53" s="182"/>
      <c r="J53" s="182"/>
    </row>
    <row r="54" spans="1:10" ht="12" thickBot="1">
      <c r="A54" s="191"/>
      <c r="B54" s="200" t="s">
        <v>111</v>
      </c>
      <c r="C54" s="194"/>
      <c r="D54" s="194"/>
      <c r="E54" s="228"/>
      <c r="F54" s="228"/>
      <c r="G54" s="218"/>
      <c r="H54" s="218"/>
      <c r="I54" s="200"/>
      <c r="J54" s="200"/>
    </row>
    <row r="55" spans="1:10" ht="11.25">
      <c r="A55" s="219"/>
      <c r="B55" s="293" t="s">
        <v>205</v>
      </c>
      <c r="C55" s="294"/>
      <c r="D55" s="295"/>
      <c r="E55" s="296"/>
      <c r="F55" s="297"/>
      <c r="G55" s="298"/>
      <c r="H55" s="298"/>
      <c r="I55" s="299"/>
      <c r="J55" s="299"/>
    </row>
    <row r="56" spans="1:10" ht="11.25">
      <c r="A56" s="191"/>
      <c r="B56" s="278" t="s">
        <v>206</v>
      </c>
      <c r="C56" s="279"/>
      <c r="D56" s="280"/>
      <c r="E56" s="281"/>
      <c r="F56" s="282"/>
      <c r="G56" s="253"/>
      <c r="H56" s="253"/>
      <c r="I56" s="249"/>
      <c r="J56" s="249"/>
    </row>
    <row r="57" spans="1:10" ht="12.75" customHeight="1">
      <c r="A57" s="191" t="s">
        <v>135</v>
      </c>
      <c r="B57" s="283" t="s">
        <v>207</v>
      </c>
      <c r="C57" s="635" t="s">
        <v>208</v>
      </c>
      <c r="D57" s="637" t="s">
        <v>20</v>
      </c>
      <c r="E57" s="284">
        <f>SUM(F57:J57)</f>
        <v>1025297</v>
      </c>
      <c r="F57" s="285">
        <f>SUM(F58:F60)</f>
        <v>1020697</v>
      </c>
      <c r="G57" s="284">
        <f>SUM(G58:G60)</f>
        <v>4600</v>
      </c>
      <c r="H57" s="253"/>
      <c r="I57" s="249"/>
      <c r="J57" s="249"/>
    </row>
    <row r="58" spans="1:10" ht="11.25">
      <c r="A58" s="191"/>
      <c r="B58" s="283" t="s">
        <v>126</v>
      </c>
      <c r="C58" s="636"/>
      <c r="D58" s="638"/>
      <c r="E58" s="253">
        <f>SUM(F58:J58)</f>
        <v>4600</v>
      </c>
      <c r="F58" s="282"/>
      <c r="G58" s="253">
        <v>4600</v>
      </c>
      <c r="H58" s="253"/>
      <c r="I58" s="249"/>
      <c r="J58" s="249"/>
    </row>
    <row r="59" spans="1:10" ht="11.25">
      <c r="A59" s="191"/>
      <c r="B59" s="283" t="s">
        <v>209</v>
      </c>
      <c r="C59" s="286"/>
      <c r="D59" s="287"/>
      <c r="E59" s="253">
        <f>SUM(F59:J59)</f>
        <v>279671</v>
      </c>
      <c r="F59" s="253">
        <v>279671</v>
      </c>
      <c r="G59" s="253"/>
      <c r="H59" s="253"/>
      <c r="I59" s="249"/>
      <c r="J59" s="249"/>
    </row>
    <row r="60" spans="1:10" ht="12" thickBot="1">
      <c r="A60" s="191"/>
      <c r="B60" s="300" t="s">
        <v>210</v>
      </c>
      <c r="C60" s="286"/>
      <c r="D60" s="287"/>
      <c r="E60" s="301">
        <f>SUM(F60:J60)</f>
        <v>741026</v>
      </c>
      <c r="F60" s="301">
        <v>741026</v>
      </c>
      <c r="G60" s="301"/>
      <c r="H60" s="301"/>
      <c r="I60" s="250"/>
      <c r="J60" s="250"/>
    </row>
    <row r="61" spans="1:10" ht="11.25">
      <c r="A61" s="219"/>
      <c r="B61" s="293" t="s">
        <v>205</v>
      </c>
      <c r="C61" s="294"/>
      <c r="D61" s="295"/>
      <c r="E61" s="296"/>
      <c r="F61" s="297"/>
      <c r="G61" s="298"/>
      <c r="H61" s="298"/>
      <c r="I61" s="299"/>
      <c r="J61" s="299"/>
    </row>
    <row r="62" spans="1:10" ht="11.25">
      <c r="A62" s="191"/>
      <c r="B62" s="278" t="s">
        <v>211</v>
      </c>
      <c r="C62" s="279"/>
      <c r="D62" s="280"/>
      <c r="E62" s="281"/>
      <c r="F62" s="282"/>
      <c r="G62" s="253"/>
      <c r="H62" s="253"/>
      <c r="I62" s="249"/>
      <c r="J62" s="249"/>
    </row>
    <row r="63" spans="1:10" ht="22.5">
      <c r="A63" s="191" t="s">
        <v>136</v>
      </c>
      <c r="B63" s="283" t="s">
        <v>212</v>
      </c>
      <c r="C63" s="288" t="s">
        <v>208</v>
      </c>
      <c r="D63" s="289" t="s">
        <v>20</v>
      </c>
      <c r="E63" s="284">
        <f>SUM(E64:E66)</f>
        <v>569423</v>
      </c>
      <c r="F63" s="284">
        <f>SUM(F64:F66)</f>
        <v>564823</v>
      </c>
      <c r="G63" s="284">
        <f>SUM(G64:G66)</f>
        <v>4600</v>
      </c>
      <c r="H63" s="253"/>
      <c r="I63" s="249"/>
      <c r="J63" s="249"/>
    </row>
    <row r="64" spans="1:10" ht="11.25">
      <c r="A64" s="191"/>
      <c r="B64" s="283" t="s">
        <v>126</v>
      </c>
      <c r="C64" s="290"/>
      <c r="D64" s="291"/>
      <c r="E64" s="253">
        <f>SUM(F64:J64)</f>
        <v>4600</v>
      </c>
      <c r="F64" s="282"/>
      <c r="G64" s="253">
        <v>4600</v>
      </c>
      <c r="H64" s="253"/>
      <c r="I64" s="249"/>
      <c r="J64" s="249"/>
    </row>
    <row r="65" spans="1:10" ht="11.25">
      <c r="A65" s="191"/>
      <c r="B65" s="283" t="s">
        <v>209</v>
      </c>
      <c r="C65" s="290"/>
      <c r="D65" s="291"/>
      <c r="E65" s="253">
        <f>SUM(F65:J65)</f>
        <v>148548</v>
      </c>
      <c r="F65" s="253">
        <v>148548</v>
      </c>
      <c r="G65" s="253"/>
      <c r="H65" s="253"/>
      <c r="I65" s="249"/>
      <c r="J65" s="249"/>
    </row>
    <row r="66" spans="1:10" ht="12" thickBot="1">
      <c r="A66" s="195"/>
      <c r="B66" s="283" t="s">
        <v>210</v>
      </c>
      <c r="C66" s="251"/>
      <c r="D66" s="292"/>
      <c r="E66" s="253">
        <f>SUM(F66:J66)</f>
        <v>416275</v>
      </c>
      <c r="F66" s="253">
        <v>416275</v>
      </c>
      <c r="G66" s="253"/>
      <c r="H66" s="253"/>
      <c r="I66" s="249"/>
      <c r="J66" s="249"/>
    </row>
    <row r="67" spans="1:10" s="203" customFormat="1" ht="12" thickBot="1">
      <c r="A67" s="233"/>
      <c r="B67" s="234" t="s">
        <v>122</v>
      </c>
      <c r="C67" s="235"/>
      <c r="D67" s="235"/>
      <c r="E67" s="236">
        <f>E71+E80</f>
        <v>2741385</v>
      </c>
      <c r="F67" s="236">
        <f>F71+F80</f>
        <v>12200</v>
      </c>
      <c r="G67" s="236">
        <f>G71+G80</f>
        <v>2729185</v>
      </c>
      <c r="H67" s="237">
        <f>SUM(H71+H80)</f>
        <v>0</v>
      </c>
      <c r="I67" s="235"/>
      <c r="J67" s="235"/>
    </row>
    <row r="68" spans="1:10" s="203" customFormat="1" ht="11.25">
      <c r="A68" s="201"/>
      <c r="B68" s="229" t="s">
        <v>102</v>
      </c>
      <c r="C68" s="230"/>
      <c r="D68" s="230"/>
      <c r="E68" s="231"/>
      <c r="F68" s="231"/>
      <c r="G68" s="204"/>
      <c r="H68" s="217"/>
      <c r="I68" s="217"/>
      <c r="J68" s="232"/>
    </row>
    <row r="69" spans="1:10" s="203" customFormat="1" ht="11.25">
      <c r="A69" s="201"/>
      <c r="B69" s="642" t="s">
        <v>115</v>
      </c>
      <c r="C69" s="643"/>
      <c r="D69" s="643"/>
      <c r="E69" s="204"/>
      <c r="F69" s="204"/>
      <c r="G69" s="189"/>
      <c r="H69" s="187"/>
      <c r="I69" s="187"/>
      <c r="J69" s="197"/>
    </row>
    <row r="70" spans="1:10" s="203" customFormat="1" ht="11.25">
      <c r="A70" s="201"/>
      <c r="B70" s="642" t="s">
        <v>123</v>
      </c>
      <c r="C70" s="643"/>
      <c r="D70" s="643"/>
      <c r="E70" s="204"/>
      <c r="F70" s="204"/>
      <c r="G70" s="189"/>
      <c r="H70" s="187"/>
      <c r="I70" s="187"/>
      <c r="J70" s="197"/>
    </row>
    <row r="71" spans="1:10" s="203" customFormat="1" ht="24.75" customHeight="1">
      <c r="A71" s="201" t="s">
        <v>213</v>
      </c>
      <c r="B71" s="205" t="s">
        <v>125</v>
      </c>
      <c r="C71" s="639" t="s">
        <v>63</v>
      </c>
      <c r="D71" s="639" t="s">
        <v>19</v>
      </c>
      <c r="E71" s="193">
        <f>J71+I71+H71+G71+F71</f>
        <v>1402208</v>
      </c>
      <c r="F71" s="206">
        <f>SUM(F72:F76)</f>
        <v>6100</v>
      </c>
      <c r="G71" s="206">
        <f>SUM(G72:G76)</f>
        <v>1396108</v>
      </c>
      <c r="H71" s="207">
        <f>SUM(H72:H76)</f>
        <v>0</v>
      </c>
      <c r="I71" s="182"/>
      <c r="J71" s="182"/>
    </row>
    <row r="72" spans="1:10" s="203" customFormat="1" ht="11.25">
      <c r="A72" s="201"/>
      <c r="B72" s="208" t="s">
        <v>126</v>
      </c>
      <c r="C72" s="640"/>
      <c r="D72" s="640"/>
      <c r="E72" s="199">
        <f>F72+G72+H72</f>
        <v>350552</v>
      </c>
      <c r="F72" s="199">
        <v>6100</v>
      </c>
      <c r="G72" s="209">
        <v>344452</v>
      </c>
      <c r="H72" s="209"/>
      <c r="I72" s="182"/>
      <c r="J72" s="182"/>
    </row>
    <row r="73" spans="1:10" s="203" customFormat="1" ht="11.25">
      <c r="A73" s="201"/>
      <c r="B73" s="208" t="s">
        <v>108</v>
      </c>
      <c r="C73" s="194"/>
      <c r="D73" s="194"/>
      <c r="E73" s="199">
        <f>F73+G73+H73</f>
        <v>0</v>
      </c>
      <c r="F73" s="199"/>
      <c r="G73" s="209"/>
      <c r="H73" s="209"/>
      <c r="I73" s="182"/>
      <c r="J73" s="182"/>
    </row>
    <row r="74" spans="1:10" s="203" customFormat="1" ht="11.25">
      <c r="A74" s="201"/>
      <c r="B74" s="182" t="s">
        <v>109</v>
      </c>
      <c r="C74" s="194"/>
      <c r="D74" s="194"/>
      <c r="E74" s="199">
        <f>F74+G74+H74</f>
        <v>140221</v>
      </c>
      <c r="F74" s="199"/>
      <c r="G74" s="209">
        <v>140221</v>
      </c>
      <c r="H74" s="209"/>
      <c r="I74" s="182"/>
      <c r="J74" s="182"/>
    </row>
    <row r="75" spans="1:10" s="203" customFormat="1" ht="11.25">
      <c r="A75" s="201"/>
      <c r="B75" s="182" t="s">
        <v>110</v>
      </c>
      <c r="C75" s="194"/>
      <c r="D75" s="194"/>
      <c r="E75" s="199">
        <f>F75+G75+H75</f>
        <v>911435</v>
      </c>
      <c r="F75" s="199"/>
      <c r="G75" s="209">
        <v>911435</v>
      </c>
      <c r="H75" s="209"/>
      <c r="I75" s="182"/>
      <c r="J75" s="182"/>
    </row>
    <row r="76" spans="1:10" s="203" customFormat="1" ht="11.25">
      <c r="A76" s="302"/>
      <c r="B76" s="182" t="s">
        <v>127</v>
      </c>
      <c r="C76" s="196"/>
      <c r="D76" s="196"/>
      <c r="E76" s="199">
        <f>F76+G76+H76</f>
        <v>0</v>
      </c>
      <c r="F76" s="199"/>
      <c r="G76" s="184"/>
      <c r="H76" s="209"/>
      <c r="I76" s="182"/>
      <c r="J76" s="182"/>
    </row>
    <row r="77" spans="1:10" s="203" customFormat="1" ht="11.25">
      <c r="A77" s="303"/>
      <c r="B77" s="186" t="s">
        <v>102</v>
      </c>
      <c r="C77" s="187"/>
      <c r="D77" s="187"/>
      <c r="E77" s="189"/>
      <c r="F77" s="189"/>
      <c r="G77" s="189"/>
      <c r="H77" s="210"/>
      <c r="I77" s="187"/>
      <c r="J77" s="197"/>
    </row>
    <row r="78" spans="1:10" s="203" customFormat="1" ht="11.25">
      <c r="A78" s="201"/>
      <c r="B78" s="186" t="s">
        <v>115</v>
      </c>
      <c r="C78" s="187"/>
      <c r="D78" s="187"/>
      <c r="E78" s="189"/>
      <c r="F78" s="204"/>
      <c r="G78" s="189"/>
      <c r="H78" s="210"/>
      <c r="I78" s="187"/>
      <c r="J78" s="197"/>
    </row>
    <row r="79" spans="1:10" s="203" customFormat="1" ht="11.25">
      <c r="A79" s="201"/>
      <c r="B79" s="186" t="s">
        <v>123</v>
      </c>
      <c r="C79" s="187"/>
      <c r="D79" s="187"/>
      <c r="E79" s="189"/>
      <c r="F79" s="204"/>
      <c r="G79" s="189"/>
      <c r="H79" s="189"/>
      <c r="I79" s="187"/>
      <c r="J79" s="197"/>
    </row>
    <row r="80" spans="1:10" s="203" customFormat="1" ht="30.75" customHeight="1">
      <c r="A80" s="201" t="s">
        <v>214</v>
      </c>
      <c r="B80" s="192" t="s">
        <v>129</v>
      </c>
      <c r="C80" s="639" t="s">
        <v>63</v>
      </c>
      <c r="D80" s="211" t="s">
        <v>19</v>
      </c>
      <c r="E80" s="193">
        <f>J80+I80+H80+G80+F80</f>
        <v>1339177</v>
      </c>
      <c r="F80" s="193">
        <f>SUM(F81:F85)</f>
        <v>6100</v>
      </c>
      <c r="G80" s="193">
        <f>SUM(G81:G85)</f>
        <v>1333077</v>
      </c>
      <c r="H80" s="212">
        <f>SUM(H81:H84)</f>
        <v>0</v>
      </c>
      <c r="I80" s="182"/>
      <c r="J80" s="182"/>
    </row>
    <row r="81" spans="1:10" ht="12.75">
      <c r="A81" s="213"/>
      <c r="B81" s="182" t="s">
        <v>107</v>
      </c>
      <c r="C81" s="640"/>
      <c r="D81" s="194"/>
      <c r="E81" s="214">
        <f>SUM(F81:J81)</f>
        <v>167397</v>
      </c>
      <c r="F81" s="199">
        <v>6100</v>
      </c>
      <c r="G81" s="209">
        <v>161297</v>
      </c>
      <c r="H81" s="209"/>
      <c r="I81" s="182"/>
      <c r="J81" s="182"/>
    </row>
    <row r="82" spans="1:10" ht="12.75">
      <c r="A82" s="213"/>
      <c r="B82" s="182" t="s">
        <v>108</v>
      </c>
      <c r="C82" s="194"/>
      <c r="D82" s="194"/>
      <c r="E82" s="214">
        <f>G82+H82</f>
        <v>167397</v>
      </c>
      <c r="F82" s="199"/>
      <c r="G82" s="209">
        <v>167397</v>
      </c>
      <c r="H82" s="209"/>
      <c r="I82" s="182"/>
      <c r="J82" s="182"/>
    </row>
    <row r="83" spans="1:10" ht="12.75">
      <c r="A83" s="213"/>
      <c r="B83" s="182" t="s">
        <v>121</v>
      </c>
      <c r="C83" s="194"/>
      <c r="D83" s="194"/>
      <c r="E83" s="214">
        <f>G83+H83</f>
        <v>133918</v>
      </c>
      <c r="F83" s="199"/>
      <c r="G83" s="209">
        <v>133918</v>
      </c>
      <c r="H83" s="209"/>
      <c r="I83" s="182"/>
      <c r="J83" s="182"/>
    </row>
    <row r="84" spans="1:10" ht="12.75">
      <c r="A84" s="213"/>
      <c r="B84" s="182" t="s">
        <v>110</v>
      </c>
      <c r="C84" s="194"/>
      <c r="D84" s="194"/>
      <c r="E84" s="214">
        <f>G84+H84</f>
        <v>870465</v>
      </c>
      <c r="F84" s="199"/>
      <c r="G84" s="209">
        <v>870465</v>
      </c>
      <c r="H84" s="209"/>
      <c r="I84" s="182"/>
      <c r="J84" s="182"/>
    </row>
    <row r="85" spans="1:10" ht="12.75">
      <c r="A85" s="215"/>
      <c r="B85" s="182" t="s">
        <v>111</v>
      </c>
      <c r="C85" s="196"/>
      <c r="D85" s="196"/>
      <c r="E85" s="193">
        <f>G85+H85</f>
        <v>0</v>
      </c>
      <c r="F85" s="199"/>
      <c r="G85" s="184"/>
      <c r="H85" s="209"/>
      <c r="I85" s="182"/>
      <c r="J85" s="182"/>
    </row>
    <row r="86" spans="1:10" ht="12.75">
      <c r="A86" s="215"/>
      <c r="B86" s="202" t="s">
        <v>130</v>
      </c>
      <c r="C86" s="202"/>
      <c r="D86" s="202"/>
      <c r="E86" s="216">
        <f>E67+E8</f>
        <v>6242526</v>
      </c>
      <c r="F86" s="216">
        <f>F67+F8</f>
        <v>2191998</v>
      </c>
      <c r="G86" s="216">
        <f>G67+G8</f>
        <v>4050528</v>
      </c>
      <c r="H86" s="216">
        <f>H67+H8</f>
        <v>0</v>
      </c>
      <c r="I86" s="209">
        <f>I67+I8</f>
        <v>0</v>
      </c>
      <c r="J86" s="182"/>
    </row>
    <row r="88" spans="1:10" ht="36.75" customHeight="1">
      <c r="A88" s="641"/>
      <c r="B88" s="641"/>
      <c r="C88" s="641"/>
      <c r="D88" s="641"/>
      <c r="E88" s="641"/>
      <c r="F88" s="641"/>
      <c r="G88" s="641"/>
      <c r="H88" s="641"/>
      <c r="I88" s="641"/>
      <c r="J88" s="641"/>
    </row>
  </sheetData>
  <mergeCells count="26">
    <mergeCell ref="B5:J5"/>
    <mergeCell ref="A6:A7"/>
    <mergeCell ref="B6:B7"/>
    <mergeCell ref="C6:C7"/>
    <mergeCell ref="D6:D7"/>
    <mergeCell ref="E6:E7"/>
    <mergeCell ref="F6:F7"/>
    <mergeCell ref="G6:G7"/>
    <mergeCell ref="H6:J6"/>
    <mergeCell ref="A12:A17"/>
    <mergeCell ref="C12:C13"/>
    <mergeCell ref="A21:A26"/>
    <mergeCell ref="C21:C23"/>
    <mergeCell ref="C49:C50"/>
    <mergeCell ref="C40:C44"/>
    <mergeCell ref="C30:C31"/>
    <mergeCell ref="A31:A35"/>
    <mergeCell ref="A40:A44"/>
    <mergeCell ref="C57:C58"/>
    <mergeCell ref="D57:D58"/>
    <mergeCell ref="C80:C81"/>
    <mergeCell ref="A88:J88"/>
    <mergeCell ref="B69:D69"/>
    <mergeCell ref="B70:D70"/>
    <mergeCell ref="C71:C72"/>
    <mergeCell ref="D71:D7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workbookViewId="0" topLeftCell="A2">
      <selection activeCell="J35" sqref="J35"/>
    </sheetView>
  </sheetViews>
  <sheetFormatPr defaultColWidth="9.140625" defaultRowHeight="12.75"/>
  <cols>
    <col min="1" max="1" width="16.28125" style="543" customWidth="1"/>
    <col min="2" max="2" width="10.57421875" style="543" customWidth="1"/>
    <col min="3" max="3" width="8.7109375" style="544" customWidth="1"/>
    <col min="4" max="4" width="9.7109375" style="544" customWidth="1"/>
    <col min="5" max="5" width="9.00390625" style="544" customWidth="1"/>
    <col min="6" max="6" width="8.421875" style="502" customWidth="1"/>
    <col min="7" max="7" width="9.00390625" style="491" customWidth="1"/>
    <col min="8" max="9" width="8.28125" style="572" customWidth="1"/>
    <col min="10" max="10" width="9.8515625" style="491" customWidth="1"/>
    <col min="11" max="11" width="19.28125" style="481" hidden="1" customWidth="1"/>
    <col min="12" max="13" width="9.7109375" style="481" customWidth="1"/>
    <col min="14" max="14" width="9.8515625" style="481" customWidth="1"/>
    <col min="15" max="15" width="8.7109375" style="481" customWidth="1"/>
    <col min="16" max="16" width="23.57421875" style="481" customWidth="1"/>
    <col min="17" max="16384" width="19.28125" style="481" customWidth="1"/>
  </cols>
  <sheetData>
    <row r="1" spans="1:15" ht="9.75" hidden="1">
      <c r="A1" s="472"/>
      <c r="B1" s="472"/>
      <c r="C1" s="473"/>
      <c r="D1" s="473"/>
      <c r="E1" s="473"/>
      <c r="F1" s="474"/>
      <c r="G1" s="475"/>
      <c r="H1" s="476"/>
      <c r="I1" s="477"/>
      <c r="J1" s="478"/>
      <c r="K1" s="479"/>
      <c r="L1" s="480"/>
      <c r="M1" s="480"/>
      <c r="N1" s="480"/>
      <c r="O1" s="480"/>
    </row>
    <row r="2" spans="1:16" ht="9.75">
      <c r="A2" s="482"/>
      <c r="B2" s="482"/>
      <c r="C2" s="483"/>
      <c r="D2" s="483"/>
      <c r="E2" s="483"/>
      <c r="F2" s="484"/>
      <c r="G2" s="485"/>
      <c r="H2" s="486"/>
      <c r="I2" s="486"/>
      <c r="J2" s="485"/>
      <c r="K2" s="487"/>
      <c r="L2" s="654" t="s">
        <v>458</v>
      </c>
      <c r="M2" s="654"/>
      <c r="N2" s="654"/>
      <c r="O2" s="654"/>
      <c r="P2" s="488"/>
    </row>
    <row r="3" spans="1:16" ht="9.75">
      <c r="A3" s="482"/>
      <c r="B3" s="482"/>
      <c r="C3" s="483"/>
      <c r="D3" s="483"/>
      <c r="E3" s="483"/>
      <c r="F3" s="484"/>
      <c r="G3" s="485"/>
      <c r="H3" s="486"/>
      <c r="I3" s="486"/>
      <c r="J3" s="485"/>
      <c r="K3" s="487"/>
      <c r="L3" s="654" t="s">
        <v>513</v>
      </c>
      <c r="M3" s="654"/>
      <c r="N3" s="654"/>
      <c r="O3" s="654"/>
      <c r="P3" s="488"/>
    </row>
    <row r="4" spans="1:16" ht="9.75">
      <c r="A4" s="482"/>
      <c r="B4" s="482"/>
      <c r="C4" s="483"/>
      <c r="D4" s="483"/>
      <c r="E4" s="483"/>
      <c r="F4" s="484"/>
      <c r="G4" s="485"/>
      <c r="H4" s="486"/>
      <c r="I4" s="486"/>
      <c r="J4" s="485"/>
      <c r="K4" s="487"/>
      <c r="L4" s="654" t="s">
        <v>0</v>
      </c>
      <c r="M4" s="654"/>
      <c r="N4" s="654"/>
      <c r="O4" s="654"/>
      <c r="P4" s="488"/>
    </row>
    <row r="5" spans="1:16" ht="9.75">
      <c r="A5" s="482"/>
      <c r="B5" s="482"/>
      <c r="C5" s="483"/>
      <c r="D5" s="483"/>
      <c r="E5" s="483"/>
      <c r="F5" s="484"/>
      <c r="G5" s="485"/>
      <c r="H5" s="486"/>
      <c r="I5" s="486"/>
      <c r="J5" s="485"/>
      <c r="K5" s="487"/>
      <c r="L5" s="654" t="s">
        <v>514</v>
      </c>
      <c r="M5" s="654"/>
      <c r="N5" s="654"/>
      <c r="O5" s="654"/>
      <c r="P5" s="488"/>
    </row>
    <row r="6" spans="1:16" ht="12" customHeight="1" thickBot="1">
      <c r="A6" s="655" t="s">
        <v>420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488"/>
    </row>
    <row r="7" spans="1:16" s="490" customFormat="1" ht="20.25" customHeight="1" thickTop="1">
      <c r="A7" s="656" t="s">
        <v>421</v>
      </c>
      <c r="B7" s="656" t="s">
        <v>422</v>
      </c>
      <c r="C7" s="656" t="s">
        <v>423</v>
      </c>
      <c r="D7" s="656" t="s">
        <v>424</v>
      </c>
      <c r="E7" s="659" t="s">
        <v>425</v>
      </c>
      <c r="F7" s="660"/>
      <c r="G7" s="660"/>
      <c r="H7" s="660"/>
      <c r="I7" s="660"/>
      <c r="J7" s="660"/>
      <c r="K7" s="660"/>
      <c r="L7" s="660"/>
      <c r="M7" s="660"/>
      <c r="N7" s="660"/>
      <c r="O7" s="661"/>
      <c r="P7" s="489"/>
    </row>
    <row r="8" spans="1:16" s="491" customFormat="1" ht="12" customHeight="1">
      <c r="A8" s="657"/>
      <c r="B8" s="657"/>
      <c r="C8" s="657"/>
      <c r="D8" s="657"/>
      <c r="E8" s="662" t="s">
        <v>426</v>
      </c>
      <c r="F8" s="663"/>
      <c r="G8" s="663"/>
      <c r="H8" s="663"/>
      <c r="I8" s="664"/>
      <c r="J8" s="665">
        <v>2007</v>
      </c>
      <c r="L8" s="668">
        <v>2008</v>
      </c>
      <c r="M8" s="668">
        <v>2009</v>
      </c>
      <c r="N8" s="668">
        <v>2010</v>
      </c>
      <c r="O8" s="673" t="s">
        <v>427</v>
      </c>
      <c r="P8" s="492"/>
    </row>
    <row r="9" spans="1:16" s="491" customFormat="1" ht="12" customHeight="1">
      <c r="A9" s="657"/>
      <c r="B9" s="657"/>
      <c r="C9" s="657"/>
      <c r="D9" s="657"/>
      <c r="E9" s="676" t="s">
        <v>159</v>
      </c>
      <c r="F9" s="678" t="s">
        <v>428</v>
      </c>
      <c r="G9" s="679"/>
      <c r="H9" s="679"/>
      <c r="I9" s="680"/>
      <c r="J9" s="666"/>
      <c r="L9" s="669"/>
      <c r="M9" s="669"/>
      <c r="N9" s="669"/>
      <c r="O9" s="674"/>
      <c r="P9" s="492"/>
    </row>
    <row r="10" spans="1:16" s="498" customFormat="1" ht="16.5" customHeight="1">
      <c r="A10" s="658"/>
      <c r="B10" s="658"/>
      <c r="C10" s="658"/>
      <c r="D10" s="658"/>
      <c r="E10" s="677"/>
      <c r="F10" s="495" t="s">
        <v>100</v>
      </c>
      <c r="G10" s="495" t="s">
        <v>429</v>
      </c>
      <c r="H10" s="496" t="s">
        <v>430</v>
      </c>
      <c r="I10" s="497" t="s">
        <v>431</v>
      </c>
      <c r="J10" s="667"/>
      <c r="L10" s="670"/>
      <c r="M10" s="670"/>
      <c r="N10" s="670"/>
      <c r="O10" s="675"/>
      <c r="P10" s="499"/>
    </row>
    <row r="11" spans="1:16" ht="9.75">
      <c r="A11" s="500">
        <v>1</v>
      </c>
      <c r="B11" s="500">
        <v>2</v>
      </c>
      <c r="C11" s="501">
        <v>3</v>
      </c>
      <c r="D11" s="502">
        <v>4</v>
      </c>
      <c r="E11" s="503">
        <v>5</v>
      </c>
      <c r="F11" s="504">
        <v>6</v>
      </c>
      <c r="G11" s="505">
        <v>7</v>
      </c>
      <c r="H11" s="506">
        <v>8</v>
      </c>
      <c r="I11" s="507">
        <v>9</v>
      </c>
      <c r="J11" s="505">
        <v>10</v>
      </c>
      <c r="K11" s="508"/>
      <c r="L11" s="508">
        <v>11</v>
      </c>
      <c r="M11" s="508">
        <v>12</v>
      </c>
      <c r="N11" s="508">
        <v>13</v>
      </c>
      <c r="O11" s="509">
        <v>14</v>
      </c>
      <c r="P11" s="488"/>
    </row>
    <row r="12" spans="1:16" ht="9.75">
      <c r="A12" s="500" t="s">
        <v>432</v>
      </c>
      <c r="B12" s="500"/>
      <c r="C12" s="501"/>
      <c r="D12" s="504">
        <f>D13+D14+D15+D16+D17+D19+D20+D21</f>
        <v>5290374</v>
      </c>
      <c r="E12" s="504">
        <f>SUM(E13:E20)</f>
        <v>1430835</v>
      </c>
      <c r="F12" s="504">
        <f>SUM(F13:F20)</f>
        <v>326700</v>
      </c>
      <c r="G12" s="504">
        <f>SUM(G13:G20)</f>
        <v>373330</v>
      </c>
      <c r="H12" s="504">
        <f>SUM(H13:H20)</f>
        <v>388155</v>
      </c>
      <c r="I12" s="504">
        <f>SUM(I13:I20)</f>
        <v>342650</v>
      </c>
      <c r="J12" s="504">
        <f aca="true" t="shared" si="0" ref="J12:O12">SUM(J13:J21)</f>
        <v>1350675</v>
      </c>
      <c r="K12" s="504">
        <f t="shared" si="0"/>
        <v>0</v>
      </c>
      <c r="L12" s="504">
        <f t="shared" si="0"/>
        <v>1212680</v>
      </c>
      <c r="M12" s="504">
        <f t="shared" si="0"/>
        <v>944746</v>
      </c>
      <c r="N12" s="504">
        <f t="shared" si="0"/>
        <v>864516</v>
      </c>
      <c r="O12" s="510">
        <f t="shared" si="0"/>
        <v>917757</v>
      </c>
      <c r="P12" s="488"/>
    </row>
    <row r="13" spans="1:16" ht="15.75" customHeight="1">
      <c r="A13" s="511" t="s">
        <v>433</v>
      </c>
      <c r="B13" s="512" t="s">
        <v>434</v>
      </c>
      <c r="C13" s="513" t="s">
        <v>435</v>
      </c>
      <c r="D13" s="514">
        <v>287400</v>
      </c>
      <c r="E13" s="514">
        <f aca="true" t="shared" si="1" ref="E13:E22">SUM(F13:I13)</f>
        <v>350400</v>
      </c>
      <c r="F13" s="515">
        <v>87600</v>
      </c>
      <c r="G13" s="516">
        <v>87600</v>
      </c>
      <c r="H13" s="517">
        <v>87600</v>
      </c>
      <c r="I13" s="518">
        <v>87600</v>
      </c>
      <c r="J13" s="517">
        <v>287400</v>
      </c>
      <c r="K13" s="519"/>
      <c r="L13" s="516"/>
      <c r="M13" s="519"/>
      <c r="N13" s="519"/>
      <c r="O13" s="520"/>
      <c r="P13" s="488"/>
    </row>
    <row r="14" spans="1:16" ht="15.75" customHeight="1">
      <c r="A14" s="511" t="s">
        <v>436</v>
      </c>
      <c r="B14" s="512" t="s">
        <v>434</v>
      </c>
      <c r="C14" s="513" t="s">
        <v>437</v>
      </c>
      <c r="D14" s="514"/>
      <c r="E14" s="514">
        <f>SUM(F14:I14)</f>
        <v>192000</v>
      </c>
      <c r="F14" s="515">
        <v>72000</v>
      </c>
      <c r="G14" s="516">
        <v>72000</v>
      </c>
      <c r="H14" s="517">
        <v>48000</v>
      </c>
      <c r="I14" s="518"/>
      <c r="J14" s="517"/>
      <c r="K14" s="519"/>
      <c r="L14" s="519"/>
      <c r="M14" s="519"/>
      <c r="N14" s="519"/>
      <c r="O14" s="520"/>
      <c r="P14" s="488"/>
    </row>
    <row r="15" spans="1:16" ht="29.25">
      <c r="A15" s="511" t="s">
        <v>433</v>
      </c>
      <c r="B15" s="512" t="s">
        <v>438</v>
      </c>
      <c r="C15" s="513" t="s">
        <v>439</v>
      </c>
      <c r="D15" s="514">
        <v>489600</v>
      </c>
      <c r="E15" s="514">
        <f t="shared" si="1"/>
        <v>244800</v>
      </c>
      <c r="F15" s="515">
        <v>61200</v>
      </c>
      <c r="G15" s="516">
        <v>61200</v>
      </c>
      <c r="H15" s="517">
        <v>61200</v>
      </c>
      <c r="I15" s="518">
        <v>61200</v>
      </c>
      <c r="J15" s="517">
        <v>244800</v>
      </c>
      <c r="K15" s="519"/>
      <c r="L15" s="516">
        <v>244800</v>
      </c>
      <c r="M15" s="516"/>
      <c r="N15" s="516"/>
      <c r="O15" s="520"/>
      <c r="P15" s="488"/>
    </row>
    <row r="16" spans="1:16" ht="26.25" customHeight="1">
      <c r="A16" s="521" t="s">
        <v>436</v>
      </c>
      <c r="B16" s="493" t="s">
        <v>438</v>
      </c>
      <c r="C16" s="522" t="s">
        <v>440</v>
      </c>
      <c r="D16" s="523">
        <v>1976800</v>
      </c>
      <c r="E16" s="523">
        <f t="shared" si="1"/>
        <v>423600</v>
      </c>
      <c r="F16" s="524">
        <v>105900</v>
      </c>
      <c r="G16" s="525">
        <v>105900</v>
      </c>
      <c r="H16" s="526">
        <v>105900</v>
      </c>
      <c r="I16" s="527">
        <v>105900</v>
      </c>
      <c r="J16" s="526">
        <v>423600</v>
      </c>
      <c r="K16" s="528"/>
      <c r="L16" s="525">
        <v>423600</v>
      </c>
      <c r="M16" s="525">
        <v>423600</v>
      </c>
      <c r="N16" s="525">
        <v>423600</v>
      </c>
      <c r="O16" s="529">
        <v>282400</v>
      </c>
      <c r="P16" s="530"/>
    </row>
    <row r="17" spans="1:16" ht="11.25" customHeight="1">
      <c r="A17" s="521" t="s">
        <v>441</v>
      </c>
      <c r="B17" s="493" t="s">
        <v>434</v>
      </c>
      <c r="C17" s="531">
        <v>2005</v>
      </c>
      <c r="D17" s="523">
        <v>1247800</v>
      </c>
      <c r="E17" s="523">
        <f t="shared" si="1"/>
        <v>71810</v>
      </c>
      <c r="F17" s="524"/>
      <c r="G17" s="525"/>
      <c r="H17" s="526">
        <v>16760</v>
      </c>
      <c r="I17" s="527">
        <v>55050</v>
      </c>
      <c r="J17" s="526">
        <v>221500</v>
      </c>
      <c r="K17" s="528"/>
      <c r="L17" s="525">
        <v>221500</v>
      </c>
      <c r="M17" s="525">
        <v>221500</v>
      </c>
      <c r="N17" s="525">
        <v>221500</v>
      </c>
      <c r="O17" s="529">
        <v>361800</v>
      </c>
      <c r="P17" s="530"/>
    </row>
    <row r="18" spans="1:16" ht="11.25" customHeight="1">
      <c r="A18" s="532" t="s">
        <v>378</v>
      </c>
      <c r="B18" s="494"/>
      <c r="C18" s="533">
        <v>2006</v>
      </c>
      <c r="D18" s="534">
        <v>319377</v>
      </c>
      <c r="E18" s="534"/>
      <c r="F18" s="535"/>
      <c r="G18" s="536"/>
      <c r="H18" s="537"/>
      <c r="I18" s="538"/>
      <c r="J18" s="537"/>
      <c r="K18" s="539"/>
      <c r="L18" s="536"/>
      <c r="M18" s="536"/>
      <c r="N18" s="536"/>
      <c r="O18" s="540"/>
      <c r="P18" s="530"/>
    </row>
    <row r="19" spans="1:16" ht="11.25" customHeight="1">
      <c r="A19" s="511" t="s">
        <v>441</v>
      </c>
      <c r="B19" s="512"/>
      <c r="C19" s="541">
        <v>2006</v>
      </c>
      <c r="D19" s="514">
        <v>452682</v>
      </c>
      <c r="E19" s="514"/>
      <c r="F19" s="515"/>
      <c r="G19" s="516"/>
      <c r="H19" s="517"/>
      <c r="I19" s="518"/>
      <c r="J19" s="517">
        <v>25150</v>
      </c>
      <c r="K19" s="519"/>
      <c r="L19" s="516">
        <v>150900</v>
      </c>
      <c r="M19" s="516">
        <v>150900</v>
      </c>
      <c r="N19" s="516">
        <v>125732</v>
      </c>
      <c r="O19" s="542"/>
      <c r="P19" s="530"/>
    </row>
    <row r="20" spans="1:16" ht="23.25" customHeight="1">
      <c r="A20" s="511" t="s">
        <v>442</v>
      </c>
      <c r="B20" s="512" t="s">
        <v>443</v>
      </c>
      <c r="C20" s="541" t="s">
        <v>444</v>
      </c>
      <c r="D20" s="514">
        <v>670294</v>
      </c>
      <c r="E20" s="514">
        <v>148225</v>
      </c>
      <c r="F20" s="515"/>
      <c r="G20" s="516">
        <v>46630</v>
      </c>
      <c r="H20" s="517">
        <v>68695</v>
      </c>
      <c r="I20" s="518">
        <v>32900</v>
      </c>
      <c r="J20" s="517">
        <v>148225</v>
      </c>
      <c r="K20" s="519"/>
      <c r="L20" s="516">
        <v>148186</v>
      </c>
      <c r="M20" s="516">
        <v>125062</v>
      </c>
      <c r="N20" s="516">
        <v>70000</v>
      </c>
      <c r="O20" s="542">
        <v>178821</v>
      </c>
      <c r="P20" s="530"/>
    </row>
    <row r="21" spans="1:16" ht="25.5" customHeight="1">
      <c r="A21" s="511" t="s">
        <v>445</v>
      </c>
      <c r="B21" s="512" t="s">
        <v>443</v>
      </c>
      <c r="C21" s="541" t="s">
        <v>446</v>
      </c>
      <c r="D21" s="514">
        <v>165798</v>
      </c>
      <c r="E21" s="514"/>
      <c r="F21" s="515"/>
      <c r="G21" s="516"/>
      <c r="H21" s="517"/>
      <c r="I21" s="518"/>
      <c r="J21" s="517"/>
      <c r="K21" s="519"/>
      <c r="L21" s="516">
        <v>23694</v>
      </c>
      <c r="M21" s="516">
        <v>23684</v>
      </c>
      <c r="N21" s="516">
        <v>23684</v>
      </c>
      <c r="O21" s="542">
        <v>94736</v>
      </c>
      <c r="P21" s="530"/>
    </row>
    <row r="22" spans="1:19" ht="18.75" customHeight="1">
      <c r="A22" s="543" t="s">
        <v>447</v>
      </c>
      <c r="D22" s="545">
        <f>SUM(J22+L22+M22+N22+O22)</f>
        <v>1203821</v>
      </c>
      <c r="E22" s="545">
        <f t="shared" si="1"/>
        <v>329127</v>
      </c>
      <c r="F22" s="545">
        <v>82281</v>
      </c>
      <c r="G22" s="545">
        <v>82282</v>
      </c>
      <c r="H22" s="545">
        <v>82282</v>
      </c>
      <c r="I22" s="545">
        <v>82282</v>
      </c>
      <c r="J22" s="545">
        <v>447756</v>
      </c>
      <c r="K22" s="545" t="e">
        <f>SUM(#REF!)</f>
        <v>#REF!</v>
      </c>
      <c r="L22" s="545">
        <v>326057</v>
      </c>
      <c r="M22" s="545">
        <v>222195</v>
      </c>
      <c r="N22" s="545">
        <v>134013</v>
      </c>
      <c r="O22" s="546">
        <v>73800</v>
      </c>
      <c r="P22" s="530"/>
      <c r="Q22" s="530"/>
      <c r="R22" s="530"/>
      <c r="S22" s="530"/>
    </row>
    <row r="23" spans="1:16" ht="14.25" customHeight="1">
      <c r="A23" s="543" t="s">
        <v>448</v>
      </c>
      <c r="C23" s="502"/>
      <c r="D23" s="547"/>
      <c r="E23" s="548"/>
      <c r="F23" s="549"/>
      <c r="G23" s="549"/>
      <c r="H23" s="549"/>
      <c r="I23" s="550"/>
      <c r="J23" s="549"/>
      <c r="O23" s="551"/>
      <c r="P23" s="488"/>
    </row>
    <row r="24" spans="1:16" ht="14.25" customHeight="1">
      <c r="A24" s="552" t="s">
        <v>449</v>
      </c>
      <c r="B24" s="553" t="s">
        <v>450</v>
      </c>
      <c r="C24" s="502"/>
      <c r="D24" s="503">
        <v>2112685</v>
      </c>
      <c r="E24" s="548">
        <f>SUM(F24:I24)</f>
        <v>113582</v>
      </c>
      <c r="F24" s="549">
        <v>28396</v>
      </c>
      <c r="G24" s="549">
        <v>28395</v>
      </c>
      <c r="H24" s="549">
        <v>28396</v>
      </c>
      <c r="I24" s="550">
        <v>28395</v>
      </c>
      <c r="J24" s="549">
        <v>124763</v>
      </c>
      <c r="L24" s="491">
        <v>1156801</v>
      </c>
      <c r="M24" s="491">
        <v>74907</v>
      </c>
      <c r="N24" s="491">
        <v>73081</v>
      </c>
      <c r="O24" s="554">
        <v>683133</v>
      </c>
      <c r="P24" s="530"/>
    </row>
    <row r="25" spans="1:16" ht="12.75" customHeight="1">
      <c r="A25" s="555" t="s">
        <v>451</v>
      </c>
      <c r="C25" s="502"/>
      <c r="D25" s="503"/>
      <c r="E25" s="548"/>
      <c r="F25" s="549"/>
      <c r="G25" s="549"/>
      <c r="H25" s="549"/>
      <c r="I25" s="550"/>
      <c r="J25" s="549"/>
      <c r="O25" s="551"/>
      <c r="P25" s="488"/>
    </row>
    <row r="26" spans="1:16" ht="18" customHeight="1">
      <c r="A26" s="543" t="s">
        <v>452</v>
      </c>
      <c r="C26" s="502"/>
      <c r="D26" s="547"/>
      <c r="E26" s="548"/>
      <c r="F26" s="549"/>
      <c r="G26" s="549"/>
      <c r="H26" s="549"/>
      <c r="I26" s="550"/>
      <c r="J26" s="549"/>
      <c r="O26" s="551"/>
      <c r="P26" s="488"/>
    </row>
    <row r="27" spans="1:16" ht="15" customHeight="1">
      <c r="A27" s="543" t="s">
        <v>453</v>
      </c>
      <c r="C27" s="502"/>
      <c r="D27" s="548">
        <f>D24+D23+D12</f>
        <v>7403059</v>
      </c>
      <c r="E27" s="548"/>
      <c r="F27" s="548"/>
      <c r="G27" s="548"/>
      <c r="H27" s="548"/>
      <c r="I27" s="548"/>
      <c r="J27" s="548">
        <f>D27-J12-J24</f>
        <v>5927621</v>
      </c>
      <c r="K27" s="548">
        <f>E27-K12-K24</f>
        <v>0</v>
      </c>
      <c r="L27" s="548">
        <f>J27-L12-L24</f>
        <v>3558140</v>
      </c>
      <c r="M27" s="548">
        <f>L27-M12-M24</f>
        <v>2538487</v>
      </c>
      <c r="N27" s="548">
        <f>M27-N12-N24</f>
        <v>1600890</v>
      </c>
      <c r="O27" s="556">
        <f>N27-O12-O24</f>
        <v>0</v>
      </c>
      <c r="P27" s="488"/>
    </row>
    <row r="28" spans="1:16" ht="15" customHeight="1">
      <c r="A28" s="543" t="s">
        <v>454</v>
      </c>
      <c r="C28" s="502"/>
      <c r="D28" s="557">
        <f aca="true" t="shared" si="2" ref="D28:O28">D25+D22</f>
        <v>1203821</v>
      </c>
      <c r="E28" s="557">
        <f t="shared" si="2"/>
        <v>329127</v>
      </c>
      <c r="F28" s="557">
        <f t="shared" si="2"/>
        <v>82281</v>
      </c>
      <c r="G28" s="557">
        <f t="shared" si="2"/>
        <v>82282</v>
      </c>
      <c r="H28" s="557">
        <f t="shared" si="2"/>
        <v>82282</v>
      </c>
      <c r="I28" s="557">
        <f t="shared" si="2"/>
        <v>82282</v>
      </c>
      <c r="J28" s="557">
        <f t="shared" si="2"/>
        <v>447756</v>
      </c>
      <c r="K28" s="557" t="e">
        <f t="shared" si="2"/>
        <v>#REF!</v>
      </c>
      <c r="L28" s="557">
        <f t="shared" si="2"/>
        <v>326057</v>
      </c>
      <c r="M28" s="557">
        <f t="shared" si="2"/>
        <v>222195</v>
      </c>
      <c r="N28" s="557">
        <f t="shared" si="2"/>
        <v>134013</v>
      </c>
      <c r="O28" s="558">
        <f t="shared" si="2"/>
        <v>73800</v>
      </c>
      <c r="P28" s="488"/>
    </row>
    <row r="29" spans="1:16" ht="15.75" customHeight="1">
      <c r="A29" s="543" t="s">
        <v>455</v>
      </c>
      <c r="C29" s="502"/>
      <c r="D29" s="557">
        <v>47981854</v>
      </c>
      <c r="E29" s="557"/>
      <c r="F29" s="557"/>
      <c r="G29" s="557"/>
      <c r="H29" s="557"/>
      <c r="I29" s="559"/>
      <c r="J29" s="557">
        <v>46000000</v>
      </c>
      <c r="K29" s="557"/>
      <c r="L29" s="557">
        <v>47000000</v>
      </c>
      <c r="M29" s="557">
        <v>48000000</v>
      </c>
      <c r="N29" s="557">
        <v>49000000</v>
      </c>
      <c r="O29" s="558"/>
      <c r="P29" s="488"/>
    </row>
    <row r="30" spans="1:16" ht="27.75" customHeight="1">
      <c r="A30" s="543" t="s">
        <v>456</v>
      </c>
      <c r="D30" s="560">
        <f>(E12+E24+E28)/D29*100</f>
        <v>3.9046928032418258</v>
      </c>
      <c r="E30" s="560"/>
      <c r="F30" s="560"/>
      <c r="G30" s="560"/>
      <c r="H30" s="560"/>
      <c r="I30" s="560"/>
      <c r="J30" s="560">
        <f>(J12+J24+J25+J28)/J29*100</f>
        <v>4.1808565217391305</v>
      </c>
      <c r="K30" s="560" t="e">
        <f>(K12+K24++#REF!+K25+K28)/K29*100</f>
        <v>#REF!</v>
      </c>
      <c r="L30" s="560">
        <f>(L12+L24+L25+L28)/L29*100</f>
        <v>5.735187234042553</v>
      </c>
      <c r="M30" s="560">
        <f>(M12+M24+M25+M28)/M29*100</f>
        <v>2.5871833333333334</v>
      </c>
      <c r="N30" s="560">
        <f>(N12+N24+N25+N28)/N29*100</f>
        <v>2.186959183673469</v>
      </c>
      <c r="O30" s="561"/>
      <c r="P30" s="488"/>
    </row>
    <row r="31" spans="1:16" ht="30.75" customHeight="1" thickBot="1">
      <c r="A31" s="562" t="s">
        <v>457</v>
      </c>
      <c r="B31" s="562"/>
      <c r="C31" s="563"/>
      <c r="D31" s="564">
        <f>D27/D29*100</f>
        <v>15.428872339947514</v>
      </c>
      <c r="E31" s="564"/>
      <c r="F31" s="565"/>
      <c r="G31" s="565"/>
      <c r="H31" s="565"/>
      <c r="I31" s="565"/>
      <c r="J31" s="564">
        <f>J27/J29*100</f>
        <v>12.886132608695652</v>
      </c>
      <c r="K31" s="564" t="e">
        <f>K27/K29*100</f>
        <v>#DIV/0!</v>
      </c>
      <c r="L31" s="564">
        <f>L27/L29*100</f>
        <v>7.570510638297873</v>
      </c>
      <c r="M31" s="564">
        <f>M27/M29*100</f>
        <v>5.288514583333334</v>
      </c>
      <c r="N31" s="564">
        <f>N27/N29*100</f>
        <v>3.267122448979592</v>
      </c>
      <c r="O31" s="566"/>
      <c r="P31" s="488"/>
    </row>
    <row r="32" spans="1:16" ht="29.25" customHeight="1" thickTop="1">
      <c r="A32" s="671"/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488"/>
    </row>
    <row r="33" spans="1:15" ht="9.75">
      <c r="A33" s="482"/>
      <c r="B33" s="482"/>
      <c r="C33" s="483"/>
      <c r="D33" s="483"/>
      <c r="E33" s="483"/>
      <c r="F33" s="484"/>
      <c r="G33" s="485"/>
      <c r="H33" s="486"/>
      <c r="I33" s="486"/>
      <c r="J33" s="485"/>
      <c r="K33" s="567"/>
      <c r="L33" s="487"/>
      <c r="M33" s="487"/>
      <c r="N33" s="487"/>
      <c r="O33" s="487"/>
    </row>
    <row r="34" spans="1:15" ht="9.75">
      <c r="A34" s="482"/>
      <c r="B34" s="482"/>
      <c r="C34" s="483"/>
      <c r="D34" s="483"/>
      <c r="E34" s="483"/>
      <c r="F34" s="484"/>
      <c r="G34" s="672"/>
      <c r="H34" s="672"/>
      <c r="I34" s="672"/>
      <c r="J34" s="672"/>
      <c r="K34" s="568"/>
      <c r="L34" s="487"/>
      <c r="M34" s="487"/>
      <c r="N34" s="487"/>
      <c r="O34" s="487"/>
    </row>
    <row r="35" spans="1:15" ht="9.75">
      <c r="A35" s="482"/>
      <c r="B35" s="482"/>
      <c r="C35" s="483"/>
      <c r="D35" s="483"/>
      <c r="E35" s="483"/>
      <c r="F35" s="484"/>
      <c r="G35" s="485"/>
      <c r="H35" s="486"/>
      <c r="I35" s="486"/>
      <c r="J35" s="485"/>
      <c r="K35" s="568"/>
      <c r="L35" s="487"/>
      <c r="M35" s="487"/>
      <c r="N35" s="487"/>
      <c r="O35" s="487"/>
    </row>
    <row r="36" spans="1:15" ht="9.75">
      <c r="A36" s="482"/>
      <c r="B36" s="482"/>
      <c r="C36" s="483"/>
      <c r="D36" s="483"/>
      <c r="E36" s="483"/>
      <c r="F36" s="484"/>
      <c r="G36" s="485"/>
      <c r="H36" s="486"/>
      <c r="I36" s="486"/>
      <c r="J36" s="485"/>
      <c r="K36" s="568"/>
      <c r="L36" s="487"/>
      <c r="M36" s="487"/>
      <c r="N36" s="487"/>
      <c r="O36" s="487"/>
    </row>
    <row r="37" spans="1:15" ht="9.75">
      <c r="A37" s="482"/>
      <c r="B37" s="482"/>
      <c r="C37" s="483"/>
      <c r="D37" s="483"/>
      <c r="E37" s="483"/>
      <c r="F37" s="484"/>
      <c r="G37" s="485"/>
      <c r="H37" s="486"/>
      <c r="I37" s="486"/>
      <c r="J37" s="485"/>
      <c r="K37" s="568"/>
      <c r="L37" s="487"/>
      <c r="M37" s="487"/>
      <c r="N37" s="487"/>
      <c r="O37" s="487"/>
    </row>
    <row r="38" spans="1:15" ht="9.75">
      <c r="A38" s="482"/>
      <c r="B38" s="482"/>
      <c r="C38" s="483"/>
      <c r="D38" s="483"/>
      <c r="E38" s="483"/>
      <c r="F38" s="484"/>
      <c r="G38" s="485"/>
      <c r="H38" s="486"/>
      <c r="I38" s="486"/>
      <c r="J38" s="485"/>
      <c r="K38" s="568"/>
      <c r="L38" s="487"/>
      <c r="M38" s="487"/>
      <c r="N38" s="487"/>
      <c r="O38" s="487"/>
    </row>
    <row r="39" spans="1:26" ht="9.75">
      <c r="A39" s="482"/>
      <c r="B39" s="482"/>
      <c r="C39" s="483"/>
      <c r="D39" s="483"/>
      <c r="E39" s="483"/>
      <c r="F39" s="484"/>
      <c r="G39" s="485"/>
      <c r="H39" s="486"/>
      <c r="I39" s="486"/>
      <c r="J39" s="485"/>
      <c r="K39" s="569"/>
      <c r="L39" s="487"/>
      <c r="M39" s="487"/>
      <c r="N39" s="487"/>
      <c r="O39" s="487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</row>
    <row r="40" spans="1:26" ht="9.75">
      <c r="A40" s="482"/>
      <c r="B40" s="482"/>
      <c r="C40" s="483"/>
      <c r="D40" s="483"/>
      <c r="E40" s="483"/>
      <c r="F40" s="484"/>
      <c r="G40" s="485"/>
      <c r="H40" s="486"/>
      <c r="I40" s="486"/>
      <c r="J40" s="485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</row>
    <row r="41" spans="1:26" ht="9.75">
      <c r="A41" s="482"/>
      <c r="B41" s="482"/>
      <c r="C41" s="483"/>
      <c r="D41" s="483"/>
      <c r="E41" s="483"/>
      <c r="F41" s="484"/>
      <c r="G41" s="485"/>
      <c r="H41" s="486"/>
      <c r="I41" s="486"/>
      <c r="J41" s="485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</row>
    <row r="42" spans="1:26" ht="9.75">
      <c r="A42" s="482"/>
      <c r="B42" s="482"/>
      <c r="C42" s="483"/>
      <c r="D42" s="483"/>
      <c r="E42" s="483"/>
      <c r="F42" s="484"/>
      <c r="G42" s="485"/>
      <c r="H42" s="486"/>
      <c r="I42" s="486"/>
      <c r="J42" s="485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</row>
    <row r="43" spans="1:26" ht="9.75">
      <c r="A43" s="482"/>
      <c r="B43" s="482"/>
      <c r="C43" s="483"/>
      <c r="D43" s="483"/>
      <c r="E43" s="483"/>
      <c r="F43" s="484"/>
      <c r="G43" s="485"/>
      <c r="H43" s="486"/>
      <c r="I43" s="486"/>
      <c r="J43" s="485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</row>
    <row r="44" spans="1:26" ht="9.75">
      <c r="A44" s="482"/>
      <c r="B44" s="482"/>
      <c r="C44" s="483"/>
      <c r="D44" s="483"/>
      <c r="E44" s="483"/>
      <c r="F44" s="484"/>
      <c r="G44" s="485"/>
      <c r="H44" s="486"/>
      <c r="I44" s="486"/>
      <c r="J44" s="485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</row>
    <row r="45" spans="1:26" ht="9.75">
      <c r="A45" s="482"/>
      <c r="B45" s="482"/>
      <c r="C45" s="483"/>
      <c r="D45" s="483"/>
      <c r="E45" s="483"/>
      <c r="F45" s="484"/>
      <c r="G45" s="485"/>
      <c r="H45" s="486"/>
      <c r="I45" s="486"/>
      <c r="J45" s="485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</row>
    <row r="46" spans="1:26" ht="9.75">
      <c r="A46" s="482"/>
      <c r="B46" s="482"/>
      <c r="C46" s="483"/>
      <c r="D46" s="483"/>
      <c r="E46" s="483"/>
      <c r="F46" s="484"/>
      <c r="G46" s="485"/>
      <c r="H46" s="486"/>
      <c r="I46" s="486"/>
      <c r="J46" s="485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</row>
    <row r="47" spans="1:26" ht="9.75">
      <c r="A47" s="482"/>
      <c r="B47" s="482"/>
      <c r="C47" s="483"/>
      <c r="D47" s="483"/>
      <c r="E47" s="483"/>
      <c r="F47" s="484"/>
      <c r="G47" s="485"/>
      <c r="H47" s="486"/>
      <c r="I47" s="486"/>
      <c r="J47" s="485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</row>
    <row r="48" spans="1:26" ht="9.75">
      <c r="A48" s="482"/>
      <c r="B48" s="482"/>
      <c r="C48" s="483"/>
      <c r="D48" s="483"/>
      <c r="E48" s="483"/>
      <c r="F48" s="484"/>
      <c r="G48" s="485"/>
      <c r="H48" s="486"/>
      <c r="I48" s="486"/>
      <c r="J48" s="485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</row>
    <row r="49" spans="1:26" ht="9.75">
      <c r="A49" s="482"/>
      <c r="B49" s="482"/>
      <c r="C49" s="483"/>
      <c r="D49" s="483"/>
      <c r="E49" s="483"/>
      <c r="F49" s="484"/>
      <c r="G49" s="485"/>
      <c r="H49" s="486"/>
      <c r="I49" s="486"/>
      <c r="J49" s="485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</row>
    <row r="50" spans="1:26" ht="9.75">
      <c r="A50" s="482"/>
      <c r="B50" s="482"/>
      <c r="C50" s="483"/>
      <c r="D50" s="483"/>
      <c r="E50" s="483"/>
      <c r="F50" s="484"/>
      <c r="G50" s="485"/>
      <c r="H50" s="486"/>
      <c r="I50" s="486"/>
      <c r="J50" s="485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</row>
    <row r="51" spans="1:26" ht="9.75">
      <c r="A51" s="482"/>
      <c r="B51" s="482"/>
      <c r="C51" s="483"/>
      <c r="D51" s="483"/>
      <c r="E51" s="483"/>
      <c r="F51" s="484"/>
      <c r="G51" s="485"/>
      <c r="H51" s="486"/>
      <c r="I51" s="486"/>
      <c r="J51" s="485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</row>
    <row r="52" spans="1:26" ht="9.75">
      <c r="A52" s="482"/>
      <c r="B52" s="482"/>
      <c r="C52" s="483"/>
      <c r="D52" s="483"/>
      <c r="E52" s="483"/>
      <c r="F52" s="484"/>
      <c r="G52" s="485"/>
      <c r="H52" s="486"/>
      <c r="I52" s="486"/>
      <c r="J52" s="485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</row>
    <row r="53" spans="1:26" ht="9.75">
      <c r="A53" s="482"/>
      <c r="B53" s="482"/>
      <c r="C53" s="483"/>
      <c r="D53" s="483"/>
      <c r="E53" s="483"/>
      <c r="F53" s="484"/>
      <c r="G53" s="485"/>
      <c r="H53" s="486"/>
      <c r="I53" s="486"/>
      <c r="J53" s="485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</row>
    <row r="54" spans="1:26" ht="9.75">
      <c r="A54" s="482"/>
      <c r="B54" s="482"/>
      <c r="C54" s="483"/>
      <c r="D54" s="483"/>
      <c r="E54" s="483"/>
      <c r="F54" s="484"/>
      <c r="G54" s="485"/>
      <c r="H54" s="486"/>
      <c r="I54" s="486"/>
      <c r="J54" s="485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</row>
    <row r="55" spans="1:26" ht="9.75">
      <c r="A55" s="482"/>
      <c r="B55" s="482"/>
      <c r="C55" s="483"/>
      <c r="D55" s="483"/>
      <c r="E55" s="483"/>
      <c r="F55" s="484"/>
      <c r="G55" s="485"/>
      <c r="H55" s="486"/>
      <c r="I55" s="486"/>
      <c r="J55" s="485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</row>
    <row r="56" spans="1:26" ht="9.75">
      <c r="A56" s="482"/>
      <c r="B56" s="482"/>
      <c r="C56" s="483"/>
      <c r="D56" s="483"/>
      <c r="E56" s="483"/>
      <c r="F56" s="484"/>
      <c r="G56" s="485"/>
      <c r="H56" s="486"/>
      <c r="I56" s="486"/>
      <c r="J56" s="485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</row>
    <row r="57" spans="1:26" ht="9.75">
      <c r="A57" s="482"/>
      <c r="B57" s="482"/>
      <c r="C57" s="483"/>
      <c r="D57" s="483"/>
      <c r="E57" s="483"/>
      <c r="F57" s="484"/>
      <c r="G57" s="485"/>
      <c r="H57" s="486"/>
      <c r="I57" s="486"/>
      <c r="J57" s="485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</row>
    <row r="58" spans="1:26" ht="9.75">
      <c r="A58" s="482"/>
      <c r="B58" s="482"/>
      <c r="C58" s="483"/>
      <c r="D58" s="483"/>
      <c r="E58" s="483"/>
      <c r="F58" s="484"/>
      <c r="G58" s="485"/>
      <c r="H58" s="486"/>
      <c r="I58" s="486"/>
      <c r="J58" s="485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</row>
    <row r="59" spans="1:26" ht="9.75">
      <c r="A59" s="482"/>
      <c r="B59" s="482"/>
      <c r="C59" s="483"/>
      <c r="D59" s="483"/>
      <c r="E59" s="483"/>
      <c r="F59" s="484"/>
      <c r="G59" s="485"/>
      <c r="H59" s="486"/>
      <c r="I59" s="486"/>
      <c r="J59" s="485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</row>
    <row r="60" spans="1:26" ht="9.75">
      <c r="A60" s="482"/>
      <c r="B60" s="482"/>
      <c r="C60" s="483"/>
      <c r="D60" s="483"/>
      <c r="E60" s="483"/>
      <c r="F60" s="484"/>
      <c r="G60" s="485"/>
      <c r="H60" s="486"/>
      <c r="I60" s="486"/>
      <c r="J60" s="485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</row>
    <row r="61" spans="1:26" ht="9.75">
      <c r="A61" s="482"/>
      <c r="B61" s="482"/>
      <c r="C61" s="483"/>
      <c r="D61" s="483"/>
      <c r="E61" s="483"/>
      <c r="F61" s="484"/>
      <c r="G61" s="485"/>
      <c r="H61" s="486"/>
      <c r="I61" s="486"/>
      <c r="J61" s="485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</row>
    <row r="62" spans="1:26" ht="9.75">
      <c r="A62" s="482"/>
      <c r="B62" s="482"/>
      <c r="C62" s="483"/>
      <c r="D62" s="483"/>
      <c r="E62" s="483"/>
      <c r="F62" s="484"/>
      <c r="G62" s="485"/>
      <c r="H62" s="486"/>
      <c r="I62" s="486"/>
      <c r="J62" s="485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</row>
    <row r="63" spans="1:26" ht="9.75">
      <c r="A63" s="482"/>
      <c r="B63" s="482"/>
      <c r="C63" s="483"/>
      <c r="D63" s="483"/>
      <c r="E63" s="483"/>
      <c r="F63" s="484"/>
      <c r="G63" s="485"/>
      <c r="H63" s="486"/>
      <c r="I63" s="486"/>
      <c r="J63" s="485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</row>
    <row r="64" spans="1:26" ht="9.75">
      <c r="A64" s="482"/>
      <c r="B64" s="482"/>
      <c r="C64" s="483"/>
      <c r="D64" s="483"/>
      <c r="E64" s="483"/>
      <c r="F64" s="484"/>
      <c r="G64" s="485"/>
      <c r="H64" s="486"/>
      <c r="I64" s="486"/>
      <c r="J64" s="485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</row>
    <row r="65" spans="1:26" ht="9.75">
      <c r="A65" s="482"/>
      <c r="B65" s="482"/>
      <c r="C65" s="483"/>
      <c r="D65" s="483"/>
      <c r="E65" s="483"/>
      <c r="F65" s="484"/>
      <c r="G65" s="485"/>
      <c r="H65" s="486"/>
      <c r="I65" s="486"/>
      <c r="J65" s="485"/>
      <c r="K65" s="487"/>
      <c r="L65" s="487"/>
      <c r="M65" s="487"/>
      <c r="N65" s="487"/>
      <c r="O65" s="487"/>
      <c r="P65" s="570"/>
      <c r="Q65" s="571"/>
      <c r="R65" s="571"/>
      <c r="S65" s="571"/>
      <c r="T65" s="571"/>
      <c r="U65" s="571"/>
      <c r="V65" s="571"/>
      <c r="W65" s="571"/>
      <c r="X65" s="571"/>
      <c r="Y65" s="571"/>
      <c r="Z65" s="571"/>
    </row>
    <row r="66" spans="1:16" ht="9.75">
      <c r="A66" s="482"/>
      <c r="B66" s="482"/>
      <c r="C66" s="483"/>
      <c r="D66" s="483"/>
      <c r="E66" s="483"/>
      <c r="F66" s="484"/>
      <c r="G66" s="485"/>
      <c r="H66" s="486"/>
      <c r="I66" s="486"/>
      <c r="J66" s="485"/>
      <c r="K66" s="487"/>
      <c r="L66" s="487"/>
      <c r="M66" s="487"/>
      <c r="N66" s="487"/>
      <c r="O66" s="487"/>
      <c r="P66" s="488"/>
    </row>
    <row r="67" spans="1:16" ht="9.75">
      <c r="A67" s="482"/>
      <c r="B67" s="482"/>
      <c r="C67" s="483"/>
      <c r="D67" s="483"/>
      <c r="E67" s="483"/>
      <c r="F67" s="484"/>
      <c r="G67" s="485"/>
      <c r="H67" s="486"/>
      <c r="I67" s="486"/>
      <c r="J67" s="485"/>
      <c r="K67" s="487"/>
      <c r="L67" s="487"/>
      <c r="M67" s="487"/>
      <c r="N67" s="487"/>
      <c r="O67" s="487"/>
      <c r="P67" s="488"/>
    </row>
    <row r="68" spans="1:16" ht="9.75">
      <c r="A68" s="482"/>
      <c r="B68" s="482"/>
      <c r="C68" s="483"/>
      <c r="D68" s="483"/>
      <c r="E68" s="483"/>
      <c r="F68" s="484"/>
      <c r="G68" s="485"/>
      <c r="H68" s="486"/>
      <c r="I68" s="486"/>
      <c r="J68" s="485"/>
      <c r="K68" s="487"/>
      <c r="L68" s="487"/>
      <c r="M68" s="487"/>
      <c r="N68" s="487"/>
      <c r="O68" s="487"/>
      <c r="P68" s="488"/>
    </row>
    <row r="69" spans="1:16" ht="9.75">
      <c r="A69" s="482"/>
      <c r="B69" s="482"/>
      <c r="C69" s="483"/>
      <c r="D69" s="483"/>
      <c r="E69" s="483"/>
      <c r="F69" s="484"/>
      <c r="G69" s="485"/>
      <c r="H69" s="486"/>
      <c r="I69" s="486"/>
      <c r="J69" s="485"/>
      <c r="K69" s="487"/>
      <c r="L69" s="487"/>
      <c r="M69" s="487"/>
      <c r="N69" s="487"/>
      <c r="O69" s="487"/>
      <c r="P69" s="488"/>
    </row>
    <row r="70" spans="1:16" ht="9.75">
      <c r="A70" s="482"/>
      <c r="B70" s="482"/>
      <c r="C70" s="483"/>
      <c r="D70" s="483"/>
      <c r="E70" s="483"/>
      <c r="F70" s="484"/>
      <c r="G70" s="485"/>
      <c r="H70" s="486"/>
      <c r="I70" s="486"/>
      <c r="J70" s="485"/>
      <c r="K70" s="487"/>
      <c r="L70" s="487"/>
      <c r="M70" s="487"/>
      <c r="N70" s="487"/>
      <c r="O70" s="487"/>
      <c r="P70" s="488"/>
    </row>
    <row r="71" spans="1:16" ht="9.75">
      <c r="A71" s="482"/>
      <c r="B71" s="482"/>
      <c r="C71" s="483"/>
      <c r="D71" s="483"/>
      <c r="E71" s="483"/>
      <c r="F71" s="484"/>
      <c r="G71" s="485"/>
      <c r="H71" s="486"/>
      <c r="I71" s="486"/>
      <c r="J71" s="485"/>
      <c r="K71" s="487"/>
      <c r="L71" s="487"/>
      <c r="M71" s="487"/>
      <c r="N71" s="487"/>
      <c r="O71" s="487"/>
      <c r="P71" s="488"/>
    </row>
    <row r="72" spans="1:16" ht="9.75">
      <c r="A72" s="482"/>
      <c r="B72" s="482"/>
      <c r="C72" s="483"/>
      <c r="D72" s="483"/>
      <c r="E72" s="483"/>
      <c r="F72" s="484"/>
      <c r="G72" s="485"/>
      <c r="H72" s="486"/>
      <c r="I72" s="486"/>
      <c r="J72" s="485"/>
      <c r="K72" s="487"/>
      <c r="L72" s="487"/>
      <c r="M72" s="487"/>
      <c r="N72" s="487"/>
      <c r="O72" s="487"/>
      <c r="P72" s="488"/>
    </row>
    <row r="73" spans="1:16" ht="9.75">
      <c r="A73" s="482"/>
      <c r="B73" s="482"/>
      <c r="C73" s="483"/>
      <c r="D73" s="483"/>
      <c r="E73" s="483"/>
      <c r="F73" s="484"/>
      <c r="G73" s="485"/>
      <c r="H73" s="486"/>
      <c r="I73" s="486"/>
      <c r="J73" s="485"/>
      <c r="K73" s="487"/>
      <c r="L73" s="487"/>
      <c r="M73" s="487"/>
      <c r="N73" s="487"/>
      <c r="O73" s="487"/>
      <c r="P73" s="488"/>
    </row>
    <row r="74" spans="1:16" ht="9.75">
      <c r="A74" s="482"/>
      <c r="B74" s="482"/>
      <c r="C74" s="483"/>
      <c r="D74" s="483"/>
      <c r="E74" s="483"/>
      <c r="F74" s="484"/>
      <c r="G74" s="485"/>
      <c r="H74" s="486"/>
      <c r="I74" s="486"/>
      <c r="J74" s="485"/>
      <c r="K74" s="487"/>
      <c r="L74" s="487"/>
      <c r="M74" s="487"/>
      <c r="N74" s="487"/>
      <c r="O74" s="487"/>
      <c r="P74" s="488"/>
    </row>
    <row r="75" spans="1:16" ht="9.75">
      <c r="A75" s="482"/>
      <c r="B75" s="482"/>
      <c r="C75" s="483"/>
      <c r="D75" s="483"/>
      <c r="E75" s="483"/>
      <c r="F75" s="484"/>
      <c r="G75" s="485"/>
      <c r="H75" s="486"/>
      <c r="I75" s="486"/>
      <c r="J75" s="485"/>
      <c r="K75" s="487"/>
      <c r="L75" s="487"/>
      <c r="M75" s="487"/>
      <c r="N75" s="487"/>
      <c r="O75" s="487"/>
      <c r="P75" s="488"/>
    </row>
    <row r="76" spans="1:16" ht="9.75">
      <c r="A76" s="482"/>
      <c r="B76" s="482"/>
      <c r="C76" s="483"/>
      <c r="D76" s="483"/>
      <c r="E76" s="483"/>
      <c r="F76" s="484"/>
      <c r="G76" s="485"/>
      <c r="H76" s="486"/>
      <c r="I76" s="486"/>
      <c r="J76" s="485"/>
      <c r="K76" s="487"/>
      <c r="L76" s="487"/>
      <c r="M76" s="487"/>
      <c r="N76" s="487"/>
      <c r="O76" s="487"/>
      <c r="P76" s="488"/>
    </row>
    <row r="77" spans="1:16" ht="9.75">
      <c r="A77" s="482"/>
      <c r="B77" s="482"/>
      <c r="C77" s="483"/>
      <c r="D77" s="483"/>
      <c r="E77" s="483"/>
      <c r="F77" s="484"/>
      <c r="G77" s="485"/>
      <c r="H77" s="486"/>
      <c r="I77" s="486"/>
      <c r="J77" s="485"/>
      <c r="K77" s="487"/>
      <c r="L77" s="487"/>
      <c r="M77" s="487"/>
      <c r="N77" s="487"/>
      <c r="O77" s="487"/>
      <c r="P77" s="488"/>
    </row>
    <row r="78" spans="1:16" ht="9.75">
      <c r="A78" s="482"/>
      <c r="B78" s="482"/>
      <c r="C78" s="483"/>
      <c r="D78" s="483"/>
      <c r="E78" s="483"/>
      <c r="F78" s="484"/>
      <c r="G78" s="485"/>
      <c r="H78" s="486"/>
      <c r="I78" s="486"/>
      <c r="J78" s="485"/>
      <c r="K78" s="487"/>
      <c r="L78" s="487"/>
      <c r="M78" s="487"/>
      <c r="N78" s="487"/>
      <c r="O78" s="487"/>
      <c r="P78" s="488"/>
    </row>
    <row r="79" spans="1:16" ht="9.75">
      <c r="A79" s="482"/>
      <c r="B79" s="482"/>
      <c r="C79" s="483"/>
      <c r="D79" s="483"/>
      <c r="E79" s="483"/>
      <c r="F79" s="484"/>
      <c r="G79" s="485"/>
      <c r="H79" s="486"/>
      <c r="I79" s="486"/>
      <c r="J79" s="485"/>
      <c r="K79" s="487"/>
      <c r="L79" s="487"/>
      <c r="M79" s="487"/>
      <c r="N79" s="487"/>
      <c r="O79" s="487"/>
      <c r="P79" s="488"/>
    </row>
    <row r="80" spans="1:16" ht="9.75">
      <c r="A80" s="482"/>
      <c r="B80" s="482"/>
      <c r="C80" s="483"/>
      <c r="D80" s="483"/>
      <c r="E80" s="483"/>
      <c r="F80" s="484"/>
      <c r="G80" s="485"/>
      <c r="H80" s="486"/>
      <c r="I80" s="486"/>
      <c r="J80" s="485"/>
      <c r="K80" s="487"/>
      <c r="L80" s="487"/>
      <c r="M80" s="487"/>
      <c r="N80" s="487"/>
      <c r="O80" s="487"/>
      <c r="P80" s="488"/>
    </row>
    <row r="81" spans="1:16" ht="9.75">
      <c r="A81" s="482"/>
      <c r="B81" s="482"/>
      <c r="C81" s="483"/>
      <c r="D81" s="483"/>
      <c r="E81" s="483"/>
      <c r="F81" s="484"/>
      <c r="G81" s="485"/>
      <c r="H81" s="486"/>
      <c r="I81" s="486"/>
      <c r="J81" s="485"/>
      <c r="K81" s="487"/>
      <c r="L81" s="487"/>
      <c r="M81" s="487"/>
      <c r="N81" s="487"/>
      <c r="O81" s="487"/>
      <c r="P81" s="488"/>
    </row>
    <row r="82" spans="1:16" ht="9.75">
      <c r="A82" s="482"/>
      <c r="B82" s="482"/>
      <c r="C82" s="483"/>
      <c r="D82" s="483"/>
      <c r="E82" s="483"/>
      <c r="F82" s="484"/>
      <c r="G82" s="485"/>
      <c r="H82" s="486"/>
      <c r="I82" s="486"/>
      <c r="J82" s="485"/>
      <c r="K82" s="487"/>
      <c r="L82" s="487"/>
      <c r="M82" s="487"/>
      <c r="N82" s="487"/>
      <c r="O82" s="487"/>
      <c r="P82" s="488"/>
    </row>
    <row r="83" spans="1:16" ht="9.75">
      <c r="A83" s="482"/>
      <c r="B83" s="482"/>
      <c r="C83" s="483"/>
      <c r="D83" s="483"/>
      <c r="E83" s="483"/>
      <c r="F83" s="484"/>
      <c r="G83" s="485"/>
      <c r="H83" s="486"/>
      <c r="I83" s="486"/>
      <c r="J83" s="485"/>
      <c r="K83" s="487"/>
      <c r="L83" s="487"/>
      <c r="M83" s="487"/>
      <c r="N83" s="487"/>
      <c r="O83" s="487"/>
      <c r="P83" s="488"/>
    </row>
    <row r="84" spans="1:16" ht="9.75">
      <c r="A84" s="482"/>
      <c r="B84" s="482"/>
      <c r="C84" s="483"/>
      <c r="D84" s="483"/>
      <c r="E84" s="483"/>
      <c r="F84" s="484"/>
      <c r="G84" s="485"/>
      <c r="H84" s="486"/>
      <c r="I84" s="486"/>
      <c r="J84" s="485"/>
      <c r="K84" s="487"/>
      <c r="L84" s="487"/>
      <c r="M84" s="487"/>
      <c r="N84" s="487"/>
      <c r="O84" s="487"/>
      <c r="P84" s="488"/>
    </row>
    <row r="85" spans="1:16" ht="9.75">
      <c r="A85" s="482"/>
      <c r="B85" s="482"/>
      <c r="C85" s="483"/>
      <c r="D85" s="483"/>
      <c r="E85" s="483"/>
      <c r="F85" s="484"/>
      <c r="G85" s="485"/>
      <c r="H85" s="486"/>
      <c r="I85" s="486"/>
      <c r="J85" s="485"/>
      <c r="K85" s="487"/>
      <c r="L85" s="487"/>
      <c r="M85" s="487"/>
      <c r="N85" s="487"/>
      <c r="O85" s="487"/>
      <c r="P85" s="488"/>
    </row>
    <row r="86" spans="1:16" ht="9.75">
      <c r="A86" s="482"/>
      <c r="B86" s="482"/>
      <c r="C86" s="483"/>
      <c r="D86" s="483"/>
      <c r="E86" s="483"/>
      <c r="F86" s="484"/>
      <c r="G86" s="485"/>
      <c r="H86" s="486"/>
      <c r="I86" s="486"/>
      <c r="J86" s="485"/>
      <c r="K86" s="487"/>
      <c r="L86" s="487"/>
      <c r="M86" s="487"/>
      <c r="N86" s="487"/>
      <c r="O86" s="487"/>
      <c r="P86" s="488"/>
    </row>
    <row r="87" spans="1:16" ht="9.75">
      <c r="A87" s="482"/>
      <c r="B87" s="482"/>
      <c r="C87" s="483"/>
      <c r="D87" s="483"/>
      <c r="E87" s="483"/>
      <c r="F87" s="484"/>
      <c r="G87" s="485"/>
      <c r="H87" s="486"/>
      <c r="I87" s="486"/>
      <c r="J87" s="485"/>
      <c r="K87" s="487"/>
      <c r="L87" s="487"/>
      <c r="M87" s="487"/>
      <c r="N87" s="487"/>
      <c r="O87" s="487"/>
      <c r="P87" s="488"/>
    </row>
    <row r="88" spans="1:16" ht="9.75">
      <c r="A88" s="482"/>
      <c r="B88" s="482"/>
      <c r="C88" s="483"/>
      <c r="D88" s="483"/>
      <c r="E88" s="483"/>
      <c r="F88" s="484"/>
      <c r="G88" s="485"/>
      <c r="H88" s="486"/>
      <c r="I88" s="486"/>
      <c r="J88" s="485"/>
      <c r="K88" s="487"/>
      <c r="L88" s="487"/>
      <c r="M88" s="487"/>
      <c r="N88" s="487"/>
      <c r="O88" s="487"/>
      <c r="P88" s="488"/>
    </row>
    <row r="89" spans="1:16" ht="9.75">
      <c r="A89" s="482"/>
      <c r="B89" s="482"/>
      <c r="C89" s="483"/>
      <c r="D89" s="483"/>
      <c r="E89" s="483"/>
      <c r="F89" s="484"/>
      <c r="G89" s="485"/>
      <c r="H89" s="486"/>
      <c r="I89" s="486"/>
      <c r="J89" s="485"/>
      <c r="K89" s="487"/>
      <c r="L89" s="487"/>
      <c r="M89" s="487"/>
      <c r="N89" s="487"/>
      <c r="O89" s="487"/>
      <c r="P89" s="488"/>
    </row>
    <row r="90" spans="1:16" ht="9.75">
      <c r="A90" s="482"/>
      <c r="B90" s="482"/>
      <c r="C90" s="483"/>
      <c r="D90" s="483"/>
      <c r="E90" s="483"/>
      <c r="F90" s="484"/>
      <c r="G90" s="485"/>
      <c r="H90" s="486"/>
      <c r="I90" s="486"/>
      <c r="J90" s="485"/>
      <c r="K90" s="487"/>
      <c r="L90" s="487"/>
      <c r="M90" s="487"/>
      <c r="N90" s="487"/>
      <c r="O90" s="487"/>
      <c r="P90" s="488"/>
    </row>
    <row r="91" spans="1:16" ht="9.75">
      <c r="A91" s="482"/>
      <c r="B91" s="482"/>
      <c r="C91" s="483"/>
      <c r="D91" s="483"/>
      <c r="E91" s="483"/>
      <c r="F91" s="484"/>
      <c r="G91" s="485"/>
      <c r="H91" s="486"/>
      <c r="I91" s="486"/>
      <c r="J91" s="485"/>
      <c r="K91" s="487"/>
      <c r="L91" s="487"/>
      <c r="M91" s="487"/>
      <c r="N91" s="487"/>
      <c r="O91" s="487"/>
      <c r="P91" s="488"/>
    </row>
    <row r="92" spans="1:16" ht="9.75">
      <c r="A92" s="482"/>
      <c r="B92" s="482"/>
      <c r="C92" s="483"/>
      <c r="D92" s="483"/>
      <c r="E92" s="483"/>
      <c r="F92" s="484"/>
      <c r="G92" s="485"/>
      <c r="H92" s="486"/>
      <c r="I92" s="486"/>
      <c r="J92" s="485"/>
      <c r="K92" s="487"/>
      <c r="L92" s="487"/>
      <c r="M92" s="487"/>
      <c r="N92" s="487"/>
      <c r="O92" s="487"/>
      <c r="P92" s="488"/>
    </row>
    <row r="93" spans="1:16" ht="9.75">
      <c r="A93" s="482"/>
      <c r="B93" s="482"/>
      <c r="C93" s="483"/>
      <c r="D93" s="483"/>
      <c r="E93" s="483"/>
      <c r="F93" s="484"/>
      <c r="G93" s="485"/>
      <c r="H93" s="486"/>
      <c r="I93" s="486"/>
      <c r="J93" s="485"/>
      <c r="K93" s="487"/>
      <c r="L93" s="487"/>
      <c r="M93" s="487"/>
      <c r="N93" s="487"/>
      <c r="O93" s="487"/>
      <c r="P93" s="488"/>
    </row>
    <row r="94" spans="1:16" ht="9.75">
      <c r="A94" s="482"/>
      <c r="B94" s="482"/>
      <c r="C94" s="483"/>
      <c r="D94" s="483"/>
      <c r="E94" s="483"/>
      <c r="F94" s="484"/>
      <c r="G94" s="485"/>
      <c r="H94" s="486"/>
      <c r="I94" s="486"/>
      <c r="J94" s="485"/>
      <c r="K94" s="487"/>
      <c r="L94" s="487"/>
      <c r="M94" s="487"/>
      <c r="N94" s="487"/>
      <c r="O94" s="487"/>
      <c r="P94" s="488"/>
    </row>
  </sheetData>
  <mergeCells count="20">
    <mergeCell ref="A32:O32"/>
    <mergeCell ref="G34:J34"/>
    <mergeCell ref="N8:N10"/>
    <mergeCell ref="O8:O10"/>
    <mergeCell ref="E9:E10"/>
    <mergeCell ref="F9:I9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L2:O2"/>
    <mergeCell ref="L3:O3"/>
    <mergeCell ref="L4:O4"/>
    <mergeCell ref="L5:O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L14" sqref="L14"/>
    </sheetView>
  </sheetViews>
  <sheetFormatPr defaultColWidth="9.140625" defaultRowHeight="12.75"/>
  <sheetData>
    <row r="1" spans="1:9" ht="12.75">
      <c r="A1" s="242"/>
      <c r="B1" s="238"/>
      <c r="C1" s="238"/>
      <c r="D1" s="238"/>
      <c r="E1" s="238"/>
      <c r="F1" s="238"/>
      <c r="G1" s="681" t="s">
        <v>419</v>
      </c>
      <c r="H1" s="681"/>
      <c r="I1" s="681"/>
    </row>
    <row r="2" spans="1:9" ht="12.75">
      <c r="A2" s="242"/>
      <c r="B2" s="238"/>
      <c r="C2" s="238"/>
      <c r="D2" s="238"/>
      <c r="E2" s="238"/>
      <c r="F2" s="238"/>
      <c r="G2" s="681" t="s">
        <v>515</v>
      </c>
      <c r="H2" s="681"/>
      <c r="I2" s="681"/>
    </row>
    <row r="3" spans="1:9" ht="12.75">
      <c r="A3" s="242"/>
      <c r="B3" s="238"/>
      <c r="C3" s="238"/>
      <c r="D3" s="238"/>
      <c r="E3" s="238"/>
      <c r="F3" s="238"/>
      <c r="G3" s="681" t="s">
        <v>0</v>
      </c>
      <c r="H3" s="681"/>
      <c r="I3" s="681"/>
    </row>
    <row r="4" spans="1:9" ht="12.75">
      <c r="A4" s="242"/>
      <c r="B4" s="238"/>
      <c r="C4" s="238"/>
      <c r="D4" s="238"/>
      <c r="E4" s="238"/>
      <c r="F4" s="238"/>
      <c r="G4" s="681" t="s">
        <v>514</v>
      </c>
      <c r="H4" s="681"/>
      <c r="I4" s="681"/>
    </row>
    <row r="5" spans="1:9" ht="12.75">
      <c r="A5" s="242"/>
      <c r="B5" s="238"/>
      <c r="C5" s="238"/>
      <c r="D5" s="238"/>
      <c r="E5" s="238"/>
      <c r="F5" s="238"/>
      <c r="G5" s="238"/>
      <c r="H5" s="239"/>
      <c r="I5" s="238"/>
    </row>
    <row r="6" spans="1:9" ht="12.75">
      <c r="A6" s="682" t="s">
        <v>384</v>
      </c>
      <c r="B6" s="682"/>
      <c r="C6" s="682"/>
      <c r="D6" s="682"/>
      <c r="E6" s="682"/>
      <c r="F6" s="682"/>
      <c r="G6" s="682"/>
      <c r="H6" s="682"/>
      <c r="I6" s="682"/>
    </row>
    <row r="7" spans="1:9" ht="12.75">
      <c r="A7" s="682" t="s">
        <v>385</v>
      </c>
      <c r="B7" s="682"/>
      <c r="C7" s="682"/>
      <c r="D7" s="682"/>
      <c r="E7" s="682"/>
      <c r="F7" s="682"/>
      <c r="G7" s="682"/>
      <c r="H7" s="682"/>
      <c r="I7" s="682"/>
    </row>
    <row r="8" spans="1:9" ht="12.75">
      <c r="A8" s="682" t="s">
        <v>386</v>
      </c>
      <c r="B8" s="682"/>
      <c r="C8" s="682"/>
      <c r="D8" s="682"/>
      <c r="E8" s="682"/>
      <c r="F8" s="682"/>
      <c r="G8" s="682"/>
      <c r="H8" s="682"/>
      <c r="I8" s="682"/>
    </row>
    <row r="9" spans="1:9" ht="13.5" thickBot="1">
      <c r="A9" s="242"/>
      <c r="B9" s="238"/>
      <c r="C9" s="238"/>
      <c r="D9" s="238"/>
      <c r="E9" s="238"/>
      <c r="F9" s="238"/>
      <c r="G9" s="238"/>
      <c r="H9" s="239"/>
      <c r="I9" s="238"/>
    </row>
    <row r="10" spans="1:9" ht="27" customHeight="1" thickBot="1" thickTop="1">
      <c r="A10" s="470" t="s">
        <v>93</v>
      </c>
      <c r="B10" s="683" t="s">
        <v>145</v>
      </c>
      <c r="C10" s="683"/>
      <c r="D10" s="683"/>
      <c r="E10" s="683"/>
      <c r="F10" s="684" t="s">
        <v>387</v>
      </c>
      <c r="G10" s="684"/>
      <c r="H10" s="685" t="s">
        <v>388</v>
      </c>
      <c r="I10" s="686"/>
    </row>
    <row r="11" spans="1:9" ht="24" customHeight="1" thickTop="1">
      <c r="A11" s="451" t="s">
        <v>389</v>
      </c>
      <c r="B11" s="687" t="s">
        <v>390</v>
      </c>
      <c r="C11" s="687"/>
      <c r="D11" s="687"/>
      <c r="E11" s="687"/>
      <c r="F11" s="688"/>
      <c r="G11" s="688"/>
      <c r="H11" s="689">
        <v>47981854</v>
      </c>
      <c r="I11" s="690"/>
    </row>
    <row r="12" spans="1:9" ht="23.25" customHeight="1">
      <c r="A12" s="451" t="s">
        <v>391</v>
      </c>
      <c r="B12" s="687" t="s">
        <v>392</v>
      </c>
      <c r="C12" s="687"/>
      <c r="D12" s="687"/>
      <c r="E12" s="687"/>
      <c r="F12" s="688"/>
      <c r="G12" s="688"/>
      <c r="H12" s="689">
        <v>49842051</v>
      </c>
      <c r="I12" s="690"/>
    </row>
    <row r="13" spans="1:9" ht="21.75" customHeight="1">
      <c r="A13" s="451" t="s">
        <v>393</v>
      </c>
      <c r="B13" s="687" t="s">
        <v>394</v>
      </c>
      <c r="C13" s="687"/>
      <c r="D13" s="687"/>
      <c r="E13" s="687"/>
      <c r="F13" s="688"/>
      <c r="G13" s="688"/>
      <c r="H13" s="691">
        <f>H11-H12</f>
        <v>-1860197</v>
      </c>
      <c r="I13" s="692"/>
    </row>
    <row r="14" spans="1:9" ht="18" customHeight="1">
      <c r="A14" s="451"/>
      <c r="B14" s="687" t="s">
        <v>395</v>
      </c>
      <c r="C14" s="687"/>
      <c r="D14" s="687"/>
      <c r="E14" s="687"/>
      <c r="F14" s="688"/>
      <c r="G14" s="688"/>
      <c r="H14" s="689"/>
      <c r="I14" s="690"/>
    </row>
    <row r="15" spans="1:9" ht="18" customHeight="1">
      <c r="A15" s="451"/>
      <c r="B15" s="687" t="s">
        <v>396</v>
      </c>
      <c r="C15" s="687"/>
      <c r="D15" s="687"/>
      <c r="E15" s="687"/>
      <c r="F15" s="688"/>
      <c r="G15" s="688"/>
      <c r="H15" s="689"/>
      <c r="I15" s="690"/>
    </row>
    <row r="16" spans="1:9" ht="23.25" customHeight="1">
      <c r="A16" s="245" t="s">
        <v>397</v>
      </c>
      <c r="B16" s="693" t="s">
        <v>398</v>
      </c>
      <c r="C16" s="694"/>
      <c r="D16" s="694"/>
      <c r="E16" s="695"/>
      <c r="F16" s="696"/>
      <c r="G16" s="697"/>
      <c r="H16" s="698">
        <f>H17-H24</f>
        <v>1860197</v>
      </c>
      <c r="I16" s="699"/>
    </row>
    <row r="17" spans="1:9" ht="23.25" customHeight="1">
      <c r="A17" s="245" t="s">
        <v>399</v>
      </c>
      <c r="B17" s="700" t="s">
        <v>400</v>
      </c>
      <c r="C17" s="700"/>
      <c r="D17" s="700"/>
      <c r="E17" s="700"/>
      <c r="F17" s="688"/>
      <c r="G17" s="688"/>
      <c r="H17" s="691">
        <f>SUM(H18:I23)</f>
        <v>3291032</v>
      </c>
      <c r="I17" s="692"/>
    </row>
    <row r="18" spans="1:9" ht="18" customHeight="1">
      <c r="A18" s="451" t="s">
        <v>389</v>
      </c>
      <c r="B18" s="687" t="s">
        <v>401</v>
      </c>
      <c r="C18" s="687"/>
      <c r="D18" s="687"/>
      <c r="E18" s="687"/>
      <c r="F18" s="688"/>
      <c r="G18" s="688"/>
      <c r="H18" s="689"/>
      <c r="I18" s="690"/>
    </row>
    <row r="19" spans="1:9" ht="18" customHeight="1">
      <c r="A19" s="451" t="s">
        <v>391</v>
      </c>
      <c r="B19" s="687" t="s">
        <v>402</v>
      </c>
      <c r="C19" s="687"/>
      <c r="D19" s="687"/>
      <c r="E19" s="687"/>
      <c r="F19" s="688" t="s">
        <v>403</v>
      </c>
      <c r="G19" s="688"/>
      <c r="H19" s="689">
        <v>772059</v>
      </c>
      <c r="I19" s="690"/>
    </row>
    <row r="20" spans="1:9" ht="18.75" customHeight="1">
      <c r="A20" s="451" t="s">
        <v>393</v>
      </c>
      <c r="B20" s="687" t="s">
        <v>404</v>
      </c>
      <c r="C20" s="687"/>
      <c r="D20" s="687"/>
      <c r="E20" s="687"/>
      <c r="F20" s="688" t="s">
        <v>403</v>
      </c>
      <c r="G20" s="688"/>
      <c r="H20" s="689">
        <v>165798</v>
      </c>
      <c r="I20" s="690"/>
    </row>
    <row r="21" spans="1:9" ht="18" customHeight="1">
      <c r="A21" s="451" t="s">
        <v>397</v>
      </c>
      <c r="B21" s="687" t="s">
        <v>405</v>
      </c>
      <c r="C21" s="687"/>
      <c r="D21" s="687"/>
      <c r="E21" s="687"/>
      <c r="F21" s="688"/>
      <c r="G21" s="688"/>
      <c r="H21" s="689"/>
      <c r="I21" s="690"/>
    </row>
    <row r="22" spans="1:9" ht="17.25" customHeight="1">
      <c r="A22" s="451" t="s">
        <v>406</v>
      </c>
      <c r="B22" s="687" t="s">
        <v>407</v>
      </c>
      <c r="C22" s="687"/>
      <c r="D22" s="687"/>
      <c r="E22" s="687"/>
      <c r="F22" s="688"/>
      <c r="G22" s="688"/>
      <c r="H22" s="689"/>
      <c r="I22" s="690"/>
    </row>
    <row r="23" spans="1:9" ht="25.5" customHeight="1">
      <c r="A23" s="451" t="s">
        <v>408</v>
      </c>
      <c r="B23" s="701" t="s">
        <v>409</v>
      </c>
      <c r="C23" s="701"/>
      <c r="D23" s="701"/>
      <c r="E23" s="701"/>
      <c r="F23" s="688" t="s">
        <v>410</v>
      </c>
      <c r="G23" s="688"/>
      <c r="H23" s="689">
        <v>2353175</v>
      </c>
      <c r="I23" s="690"/>
    </row>
    <row r="24" spans="1:9" ht="24" customHeight="1">
      <c r="A24" s="245" t="s">
        <v>411</v>
      </c>
      <c r="B24" s="700" t="s">
        <v>412</v>
      </c>
      <c r="C24" s="700"/>
      <c r="D24" s="700"/>
      <c r="E24" s="700"/>
      <c r="F24" s="688"/>
      <c r="G24" s="688"/>
      <c r="H24" s="691">
        <f>SUM(H25:I28)</f>
        <v>1430835</v>
      </c>
      <c r="I24" s="692"/>
    </row>
    <row r="25" spans="1:9" ht="17.25" customHeight="1">
      <c r="A25" s="451" t="s">
        <v>389</v>
      </c>
      <c r="B25" s="687" t="s">
        <v>413</v>
      </c>
      <c r="C25" s="687"/>
      <c r="D25" s="687"/>
      <c r="E25" s="687"/>
      <c r="F25" s="688"/>
      <c r="G25" s="688"/>
      <c r="H25" s="689"/>
      <c r="I25" s="690"/>
    </row>
    <row r="26" spans="1:9" ht="18" customHeight="1">
      <c r="A26" s="451" t="s">
        <v>391</v>
      </c>
      <c r="B26" s="687" t="s">
        <v>414</v>
      </c>
      <c r="C26" s="687"/>
      <c r="D26" s="687"/>
      <c r="E26" s="687"/>
      <c r="F26" s="688" t="s">
        <v>415</v>
      </c>
      <c r="G26" s="688"/>
      <c r="H26" s="689">
        <v>1282610</v>
      </c>
      <c r="I26" s="690"/>
    </row>
    <row r="27" spans="1:9" ht="18" customHeight="1">
      <c r="A27" s="451" t="s">
        <v>393</v>
      </c>
      <c r="B27" s="687" t="s">
        <v>416</v>
      </c>
      <c r="C27" s="687"/>
      <c r="D27" s="687"/>
      <c r="E27" s="687"/>
      <c r="F27" s="688" t="s">
        <v>415</v>
      </c>
      <c r="G27" s="688"/>
      <c r="H27" s="689">
        <v>148225</v>
      </c>
      <c r="I27" s="690"/>
    </row>
    <row r="28" spans="1:9" ht="20.25" customHeight="1" thickBot="1">
      <c r="A28" s="471" t="s">
        <v>417</v>
      </c>
      <c r="B28" s="703" t="s">
        <v>418</v>
      </c>
      <c r="C28" s="703"/>
      <c r="D28" s="703"/>
      <c r="E28" s="703"/>
      <c r="F28" s="704"/>
      <c r="G28" s="704"/>
      <c r="H28" s="705"/>
      <c r="I28" s="706"/>
    </row>
    <row r="29" spans="1:9" ht="13.5" thickTop="1">
      <c r="A29" s="242"/>
      <c r="B29" s="238"/>
      <c r="C29" s="238"/>
      <c r="D29" s="238"/>
      <c r="E29" s="238"/>
      <c r="F29" s="238"/>
      <c r="G29" s="238"/>
      <c r="H29" s="239"/>
      <c r="I29" s="238"/>
    </row>
    <row r="30" spans="1:9" ht="12.75">
      <c r="A30" s="242"/>
      <c r="B30" s="238"/>
      <c r="C30" s="238"/>
      <c r="D30" s="238"/>
      <c r="E30" s="238"/>
      <c r="F30" s="702"/>
      <c r="G30" s="702"/>
      <c r="H30" s="702"/>
      <c r="I30" s="702"/>
    </row>
    <row r="32" spans="1:9" ht="12.75">
      <c r="A32" s="242"/>
      <c r="B32" s="238"/>
      <c r="C32" s="238"/>
      <c r="D32" s="238"/>
      <c r="E32" s="238"/>
      <c r="F32" s="702"/>
      <c r="G32" s="702"/>
      <c r="H32" s="702"/>
      <c r="I32" s="702"/>
    </row>
  </sheetData>
  <mergeCells count="66">
    <mergeCell ref="F30:I30"/>
    <mergeCell ref="F32:I32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6:I6"/>
    <mergeCell ref="A7:I7"/>
    <mergeCell ref="A8:I8"/>
    <mergeCell ref="B10:E10"/>
    <mergeCell ref="F10:G10"/>
    <mergeCell ref="H10:I10"/>
    <mergeCell ref="G1:I1"/>
    <mergeCell ref="G2:I2"/>
    <mergeCell ref="G3:I3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L16" sqref="L16"/>
    </sheetView>
  </sheetViews>
  <sheetFormatPr defaultColWidth="9.140625" defaultRowHeight="12.75"/>
  <cols>
    <col min="1" max="1" width="4.8515625" style="242" customWidth="1"/>
    <col min="2" max="3" width="9.140625" style="238" customWidth="1"/>
    <col min="4" max="4" width="11.8515625" style="238" customWidth="1"/>
    <col min="5" max="5" width="6.7109375" style="242" customWidth="1"/>
    <col min="6" max="6" width="11.421875" style="239" customWidth="1"/>
    <col min="7" max="7" width="10.00390625" style="238" customWidth="1"/>
    <col min="8" max="8" width="10.140625" style="238" customWidth="1"/>
    <col min="9" max="9" width="13.7109375" style="238" customWidth="1"/>
    <col min="10" max="16384" width="9.140625" style="238" customWidth="1"/>
  </cols>
  <sheetData>
    <row r="1" spans="5:8" ht="12.75" customHeight="1">
      <c r="E1" s="433"/>
      <c r="F1" s="433"/>
      <c r="H1" s="433" t="s">
        <v>363</v>
      </c>
    </row>
    <row r="2" spans="5:8" ht="12.75" customHeight="1">
      <c r="E2" s="433"/>
      <c r="F2" s="433"/>
      <c r="H2" s="433" t="s">
        <v>515</v>
      </c>
    </row>
    <row r="3" spans="5:8" ht="12.75" customHeight="1">
      <c r="E3" s="433"/>
      <c r="F3" s="433"/>
      <c r="H3" s="433" t="s">
        <v>0</v>
      </c>
    </row>
    <row r="4" spans="1:8" ht="12.75" customHeight="1">
      <c r="A4" s="702"/>
      <c r="B4" s="702"/>
      <c r="E4" s="433"/>
      <c r="F4" s="433"/>
      <c r="H4" s="433" t="s">
        <v>523</v>
      </c>
    </row>
    <row r="5" ht="12.75" customHeight="1">
      <c r="E5" s="434"/>
    </row>
    <row r="6" ht="12.75" customHeight="1">
      <c r="E6" s="435"/>
    </row>
    <row r="7" spans="1:9" ht="12.75" customHeight="1">
      <c r="A7" s="702" t="s">
        <v>336</v>
      </c>
      <c r="B7" s="702"/>
      <c r="C7" s="702"/>
      <c r="D7" s="702"/>
      <c r="E7" s="702"/>
      <c r="F7" s="702"/>
      <c r="G7" s="702"/>
      <c r="H7" s="702"/>
      <c r="I7" s="702"/>
    </row>
    <row r="8" spans="1:9" ht="11.25">
      <c r="A8" s="702" t="s">
        <v>364</v>
      </c>
      <c r="B8" s="702"/>
      <c r="C8" s="702"/>
      <c r="D8" s="702"/>
      <c r="E8" s="702"/>
      <c r="F8" s="702"/>
      <c r="G8" s="702"/>
      <c r="H8" s="702"/>
      <c r="I8" s="702"/>
    </row>
    <row r="11" spans="1:2" ht="15.75" customHeight="1">
      <c r="A11" s="707" t="s">
        <v>365</v>
      </c>
      <c r="B11" s="707"/>
    </row>
    <row r="12" spans="1:2" ht="20.25" customHeight="1" thickBot="1">
      <c r="A12" s="710" t="s">
        <v>366</v>
      </c>
      <c r="B12" s="710"/>
    </row>
    <row r="13" spans="1:9" ht="22.5" customHeight="1" thickTop="1">
      <c r="A13" s="436" t="s">
        <v>162</v>
      </c>
      <c r="B13" s="711" t="s">
        <v>163</v>
      </c>
      <c r="C13" s="712"/>
      <c r="D13" s="713"/>
      <c r="E13" s="437" t="s">
        <v>164</v>
      </c>
      <c r="F13" s="438" t="s">
        <v>337</v>
      </c>
      <c r="G13" s="439" t="s">
        <v>338</v>
      </c>
      <c r="H13" s="439" t="s">
        <v>149</v>
      </c>
      <c r="I13" s="440" t="s">
        <v>339</v>
      </c>
    </row>
    <row r="14" spans="1:9" ht="18.75" customHeight="1">
      <c r="A14" s="243">
        <v>1</v>
      </c>
      <c r="B14" s="708" t="s">
        <v>165</v>
      </c>
      <c r="C14" s="708"/>
      <c r="D14" s="708"/>
      <c r="E14" s="441"/>
      <c r="F14" s="442">
        <f>SUM(F15:F18)</f>
        <v>60000</v>
      </c>
      <c r="G14" s="442">
        <f>SUM(G15:G18)</f>
        <v>6284</v>
      </c>
      <c r="H14" s="442">
        <f>SUM(H15:H18)</f>
        <v>0</v>
      </c>
      <c r="I14" s="244">
        <f>SUM(I15:I18)</f>
        <v>66284</v>
      </c>
    </row>
    <row r="15" spans="1:9" ht="18.75" customHeight="1">
      <c r="A15" s="245"/>
      <c r="B15" s="709" t="s">
        <v>344</v>
      </c>
      <c r="C15" s="709"/>
      <c r="D15" s="709"/>
      <c r="E15" s="246" t="s">
        <v>345</v>
      </c>
      <c r="F15" s="446">
        <v>20000</v>
      </c>
      <c r="G15" s="249"/>
      <c r="H15" s="249"/>
      <c r="I15" s="445">
        <f aca="true" t="shared" si="0" ref="I15:I30">F15+G15-H15</f>
        <v>20000</v>
      </c>
    </row>
    <row r="16" spans="1:9" ht="18.75" customHeight="1">
      <c r="A16" s="245"/>
      <c r="B16" s="714" t="s">
        <v>367</v>
      </c>
      <c r="C16" s="715"/>
      <c r="D16" s="716"/>
      <c r="E16" s="246" t="s">
        <v>369</v>
      </c>
      <c r="F16" s="446">
        <v>30000</v>
      </c>
      <c r="G16" s="253"/>
      <c r="H16" s="249"/>
      <c r="I16" s="445">
        <f t="shared" si="0"/>
        <v>30000</v>
      </c>
    </row>
    <row r="17" spans="1:9" ht="33" customHeight="1">
      <c r="A17" s="245"/>
      <c r="B17" s="714" t="s">
        <v>382</v>
      </c>
      <c r="C17" s="715"/>
      <c r="D17" s="716"/>
      <c r="E17" s="246" t="s">
        <v>383</v>
      </c>
      <c r="F17" s="446"/>
      <c r="G17" s="446">
        <v>6284</v>
      </c>
      <c r="H17" s="278"/>
      <c r="I17" s="445">
        <f t="shared" si="0"/>
        <v>6284</v>
      </c>
    </row>
    <row r="18" spans="1:9" ht="18.75" customHeight="1">
      <c r="A18" s="245"/>
      <c r="B18" s="714" t="s">
        <v>368</v>
      </c>
      <c r="C18" s="715"/>
      <c r="D18" s="716"/>
      <c r="E18" s="246"/>
      <c r="F18" s="446">
        <v>10000</v>
      </c>
      <c r="G18" s="446"/>
      <c r="H18" s="278"/>
      <c r="I18" s="445">
        <f t="shared" si="0"/>
        <v>10000</v>
      </c>
    </row>
    <row r="19" spans="1:9" ht="17.25" customHeight="1">
      <c r="A19" s="243">
        <v>2</v>
      </c>
      <c r="B19" s="717" t="s">
        <v>370</v>
      </c>
      <c r="C19" s="717"/>
      <c r="D19" s="717"/>
      <c r="E19" s="247"/>
      <c r="F19" s="442">
        <f>SUM(F20:F30)</f>
        <v>60000</v>
      </c>
      <c r="G19" s="442">
        <f>SUM(G20:G30)</f>
        <v>6284</v>
      </c>
      <c r="H19" s="442">
        <f>SUM(H20:H30)</f>
        <v>0</v>
      </c>
      <c r="I19" s="244">
        <f>SUM(I20:I30)</f>
        <v>66284</v>
      </c>
    </row>
    <row r="20" spans="1:9" ht="19.5" customHeight="1">
      <c r="A20" s="447"/>
      <c r="B20" s="718" t="s">
        <v>290</v>
      </c>
      <c r="C20" s="719"/>
      <c r="D20" s="720"/>
      <c r="E20" s="266">
        <v>4010</v>
      </c>
      <c r="F20" s="444">
        <v>12000</v>
      </c>
      <c r="G20" s="249"/>
      <c r="H20" s="249"/>
      <c r="I20" s="445">
        <f t="shared" si="0"/>
        <v>12000</v>
      </c>
    </row>
    <row r="21" spans="1:9" ht="17.25" customHeight="1">
      <c r="A21" s="451"/>
      <c r="B21" s="721" t="s">
        <v>371</v>
      </c>
      <c r="C21" s="722"/>
      <c r="D21" s="723"/>
      <c r="E21" s="266">
        <v>4040</v>
      </c>
      <c r="F21" s="446">
        <v>2000</v>
      </c>
      <c r="G21" s="249"/>
      <c r="H21" s="249"/>
      <c r="I21" s="445">
        <f t="shared" si="0"/>
        <v>2000</v>
      </c>
    </row>
    <row r="22" spans="1:9" ht="18.75" customHeight="1">
      <c r="A22" s="451"/>
      <c r="B22" s="721" t="s">
        <v>291</v>
      </c>
      <c r="C22" s="722"/>
      <c r="D22" s="723"/>
      <c r="E22" s="448">
        <v>4110</v>
      </c>
      <c r="F22" s="446">
        <v>2700</v>
      </c>
      <c r="G22" s="249"/>
      <c r="H22" s="249"/>
      <c r="I22" s="445">
        <f t="shared" si="0"/>
        <v>2700</v>
      </c>
    </row>
    <row r="23" spans="1:9" ht="18" customHeight="1">
      <c r="A23" s="458"/>
      <c r="B23" s="721" t="s">
        <v>292</v>
      </c>
      <c r="C23" s="722"/>
      <c r="D23" s="723"/>
      <c r="E23" s="448">
        <v>4120</v>
      </c>
      <c r="F23" s="446">
        <v>500</v>
      </c>
      <c r="G23" s="249"/>
      <c r="H23" s="249"/>
      <c r="I23" s="445">
        <f t="shared" si="0"/>
        <v>500</v>
      </c>
    </row>
    <row r="24" spans="1:9" ht="19.5" customHeight="1">
      <c r="A24" s="447"/>
      <c r="B24" s="718" t="s">
        <v>158</v>
      </c>
      <c r="C24" s="719"/>
      <c r="D24" s="720"/>
      <c r="E24" s="459">
        <v>4210</v>
      </c>
      <c r="F24" s="444">
        <v>22933</v>
      </c>
      <c r="G24" s="444"/>
      <c r="H24" s="444"/>
      <c r="I24" s="445">
        <f t="shared" si="0"/>
        <v>22933</v>
      </c>
    </row>
    <row r="25" spans="1:9" ht="19.5" customHeight="1">
      <c r="A25" s="447"/>
      <c r="B25" s="718" t="s">
        <v>158</v>
      </c>
      <c r="C25" s="719"/>
      <c r="D25" s="720"/>
      <c r="E25" s="459">
        <v>4218</v>
      </c>
      <c r="F25" s="444"/>
      <c r="G25" s="444">
        <v>6284</v>
      </c>
      <c r="H25" s="444"/>
      <c r="I25" s="445">
        <f t="shared" si="0"/>
        <v>6284</v>
      </c>
    </row>
    <row r="26" spans="1:9" ht="19.5" customHeight="1">
      <c r="A26" s="447"/>
      <c r="B26" s="721" t="s">
        <v>188</v>
      </c>
      <c r="C26" s="726"/>
      <c r="D26" s="727"/>
      <c r="E26" s="448">
        <v>4260</v>
      </c>
      <c r="F26" s="446">
        <v>7000</v>
      </c>
      <c r="G26" s="249"/>
      <c r="H26" s="249"/>
      <c r="I26" s="445">
        <f t="shared" si="0"/>
        <v>7000</v>
      </c>
    </row>
    <row r="27" spans="1:9" ht="19.5" customHeight="1">
      <c r="A27" s="447"/>
      <c r="B27" s="721" t="s">
        <v>170</v>
      </c>
      <c r="C27" s="722"/>
      <c r="D27" s="723"/>
      <c r="E27" s="448">
        <v>4270</v>
      </c>
      <c r="F27" s="446">
        <v>9500</v>
      </c>
      <c r="G27" s="249"/>
      <c r="H27" s="249"/>
      <c r="I27" s="445">
        <f t="shared" si="0"/>
        <v>9500</v>
      </c>
    </row>
    <row r="28" spans="1:9" ht="19.5" customHeight="1">
      <c r="A28" s="447"/>
      <c r="B28" s="721" t="s">
        <v>171</v>
      </c>
      <c r="C28" s="722"/>
      <c r="D28" s="723"/>
      <c r="E28" s="448">
        <v>4300</v>
      </c>
      <c r="F28" s="446">
        <v>3000</v>
      </c>
      <c r="G28" s="249"/>
      <c r="H28" s="249"/>
      <c r="I28" s="445">
        <f t="shared" si="0"/>
        <v>3000</v>
      </c>
    </row>
    <row r="29" spans="1:9" ht="19.5" customHeight="1">
      <c r="A29" s="447"/>
      <c r="B29" s="721" t="s">
        <v>372</v>
      </c>
      <c r="C29" s="722"/>
      <c r="D29" s="723"/>
      <c r="E29" s="448">
        <v>4440</v>
      </c>
      <c r="F29" s="446">
        <v>367</v>
      </c>
      <c r="G29" s="253"/>
      <c r="H29" s="249"/>
      <c r="I29" s="445">
        <f t="shared" si="0"/>
        <v>367</v>
      </c>
    </row>
    <row r="30" spans="1:9" ht="18" customHeight="1">
      <c r="A30" s="447"/>
      <c r="B30" s="718" t="s">
        <v>373</v>
      </c>
      <c r="C30" s="724"/>
      <c r="D30" s="725"/>
      <c r="E30" s="459"/>
      <c r="F30" s="444"/>
      <c r="G30" s="249"/>
      <c r="H30" s="249"/>
      <c r="I30" s="445">
        <f t="shared" si="0"/>
        <v>0</v>
      </c>
    </row>
    <row r="31" spans="1:9" ht="21" customHeight="1">
      <c r="A31" s="460">
        <v>3</v>
      </c>
      <c r="B31" s="730" t="s">
        <v>374</v>
      </c>
      <c r="C31" s="730"/>
      <c r="D31" s="730"/>
      <c r="E31" s="461"/>
      <c r="F31" s="462">
        <f>F14-F19</f>
        <v>0</v>
      </c>
      <c r="G31" s="462"/>
      <c r="H31" s="462"/>
      <c r="I31" s="248">
        <f>I14-I19</f>
        <v>0</v>
      </c>
    </row>
    <row r="32" spans="1:9" ht="19.5" customHeight="1">
      <c r="A32" s="245"/>
      <c r="B32" s="714" t="s">
        <v>326</v>
      </c>
      <c r="C32" s="715"/>
      <c r="D32" s="716"/>
      <c r="E32" s="247"/>
      <c r="F32" s="462"/>
      <c r="G32" s="462"/>
      <c r="H32" s="462"/>
      <c r="I32" s="248"/>
    </row>
    <row r="33" spans="1:9" ht="22.5" customHeight="1">
      <c r="A33" s="245"/>
      <c r="B33" s="714" t="s">
        <v>375</v>
      </c>
      <c r="C33" s="715"/>
      <c r="D33" s="716"/>
      <c r="E33" s="247"/>
      <c r="F33" s="462"/>
      <c r="G33" s="462"/>
      <c r="H33" s="462"/>
      <c r="I33" s="248"/>
    </row>
    <row r="34" spans="1:9" ht="19.5" customHeight="1">
      <c r="A34" s="245"/>
      <c r="B34" s="714" t="s">
        <v>376</v>
      </c>
      <c r="C34" s="715"/>
      <c r="D34" s="716"/>
      <c r="E34" s="247"/>
      <c r="F34" s="462"/>
      <c r="G34" s="462"/>
      <c r="H34" s="462"/>
      <c r="I34" s="248"/>
    </row>
    <row r="35" spans="1:9" ht="19.5" customHeight="1">
      <c r="A35" s="245"/>
      <c r="B35" s="714" t="s">
        <v>377</v>
      </c>
      <c r="C35" s="715"/>
      <c r="D35" s="716"/>
      <c r="E35" s="247"/>
      <c r="F35" s="462"/>
      <c r="G35" s="462"/>
      <c r="H35" s="462"/>
      <c r="I35" s="248"/>
    </row>
    <row r="36" spans="1:9" ht="19.5" customHeight="1">
      <c r="A36" s="245"/>
      <c r="B36" s="403" t="s">
        <v>378</v>
      </c>
      <c r="C36" s="404"/>
      <c r="D36" s="405"/>
      <c r="E36" s="247"/>
      <c r="F36" s="462"/>
      <c r="G36" s="462"/>
      <c r="H36" s="462"/>
      <c r="I36" s="248"/>
    </row>
    <row r="37" spans="1:9" ht="19.5" customHeight="1">
      <c r="A37" s="245"/>
      <c r="B37" s="714" t="s">
        <v>379</v>
      </c>
      <c r="C37" s="715"/>
      <c r="D37" s="716"/>
      <c r="E37" s="247"/>
      <c r="F37" s="462"/>
      <c r="G37" s="462"/>
      <c r="H37" s="462"/>
      <c r="I37" s="248"/>
    </row>
    <row r="38" spans="1:9" ht="19.5" customHeight="1">
      <c r="A38" s="245"/>
      <c r="B38" s="714" t="s">
        <v>380</v>
      </c>
      <c r="C38" s="715"/>
      <c r="D38" s="716"/>
      <c r="E38" s="247"/>
      <c r="F38" s="462"/>
      <c r="G38" s="462"/>
      <c r="H38" s="462"/>
      <c r="I38" s="248"/>
    </row>
    <row r="39" spans="1:9" ht="21" customHeight="1">
      <c r="A39" s="245"/>
      <c r="B39" s="714" t="s">
        <v>381</v>
      </c>
      <c r="C39" s="715"/>
      <c r="D39" s="716"/>
      <c r="E39" s="247"/>
      <c r="F39" s="442"/>
      <c r="G39" s="249"/>
      <c r="H39" s="249"/>
      <c r="I39" s="463"/>
    </row>
    <row r="40" spans="1:9" ht="21" customHeight="1" thickBot="1">
      <c r="A40" s="464"/>
      <c r="B40" s="731" t="s">
        <v>359</v>
      </c>
      <c r="C40" s="732"/>
      <c r="D40" s="733"/>
      <c r="E40" s="465"/>
      <c r="F40" s="466"/>
      <c r="G40" s="467"/>
      <c r="H40" s="467"/>
      <c r="I40" s="468"/>
    </row>
    <row r="41" spans="1:5" ht="21" customHeight="1" thickTop="1">
      <c r="A41" s="469"/>
      <c r="B41" s="469"/>
      <c r="C41" s="469"/>
      <c r="D41" s="469"/>
      <c r="E41" s="469"/>
    </row>
    <row r="42" spans="1:9" ht="36.75" customHeight="1">
      <c r="A42" s="735"/>
      <c r="B42" s="736"/>
      <c r="C42" s="736"/>
      <c r="D42" s="736"/>
      <c r="E42" s="736"/>
      <c r="F42" s="736"/>
      <c r="G42" s="736"/>
      <c r="H42" s="736"/>
      <c r="I42" s="736"/>
    </row>
    <row r="43" spans="1:6" ht="14.25" customHeight="1">
      <c r="A43" s="728"/>
      <c r="B43" s="728"/>
      <c r="C43" s="728"/>
      <c r="D43" s="728"/>
      <c r="E43" s="728"/>
      <c r="F43" s="728"/>
    </row>
    <row r="44" spans="1:6" ht="15" customHeight="1">
      <c r="A44" s="728"/>
      <c r="B44" s="728"/>
      <c r="C44" s="728"/>
      <c r="D44" s="728"/>
      <c r="E44" s="728"/>
      <c r="F44" s="728"/>
    </row>
    <row r="45" spans="1:6" ht="11.25" customHeight="1">
      <c r="A45" s="729"/>
      <c r="B45" s="729"/>
      <c r="C45" s="729"/>
      <c r="D45" s="729"/>
      <c r="E45" s="729"/>
      <c r="F45" s="729"/>
    </row>
    <row r="46" spans="1:5" ht="15.75" customHeight="1">
      <c r="A46" s="734"/>
      <c r="B46" s="682"/>
      <c r="C46" s="682"/>
      <c r="D46" s="682"/>
      <c r="E46" s="682"/>
    </row>
  </sheetData>
  <mergeCells count="37">
    <mergeCell ref="A46:E46"/>
    <mergeCell ref="B18:D18"/>
    <mergeCell ref="B21:D21"/>
    <mergeCell ref="B33:D33"/>
    <mergeCell ref="B34:D34"/>
    <mergeCell ref="B35:D35"/>
    <mergeCell ref="B37:D37"/>
    <mergeCell ref="B38:D38"/>
    <mergeCell ref="B25:D25"/>
    <mergeCell ref="A42:I42"/>
    <mergeCell ref="A43:F43"/>
    <mergeCell ref="A44:F44"/>
    <mergeCell ref="A45:F45"/>
    <mergeCell ref="B31:D31"/>
    <mergeCell ref="B32:D32"/>
    <mergeCell ref="B39:D39"/>
    <mergeCell ref="B40:D40"/>
    <mergeCell ref="B28:D28"/>
    <mergeCell ref="B29:D29"/>
    <mergeCell ref="B30:D30"/>
    <mergeCell ref="B23:D23"/>
    <mergeCell ref="B24:D24"/>
    <mergeCell ref="B26:D26"/>
    <mergeCell ref="B27:D27"/>
    <mergeCell ref="B16:D16"/>
    <mergeCell ref="B19:D19"/>
    <mergeCell ref="B20:D20"/>
    <mergeCell ref="B22:D22"/>
    <mergeCell ref="B17:D17"/>
    <mergeCell ref="B14:D14"/>
    <mergeCell ref="B15:D15"/>
    <mergeCell ref="A12:B12"/>
    <mergeCell ref="B13:D13"/>
    <mergeCell ref="A4:B4"/>
    <mergeCell ref="A7:I7"/>
    <mergeCell ref="A8:I8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N26" sqref="N26"/>
    </sheetView>
  </sheetViews>
  <sheetFormatPr defaultColWidth="9.140625" defaultRowHeight="12.75"/>
  <cols>
    <col min="1" max="1" width="4.8515625" style="242" customWidth="1"/>
    <col min="2" max="3" width="9.140625" style="238" customWidth="1"/>
    <col min="4" max="4" width="11.8515625" style="238" customWidth="1"/>
    <col min="5" max="5" width="6.7109375" style="242" customWidth="1"/>
    <col min="6" max="6" width="11.421875" style="239" customWidth="1"/>
    <col min="7" max="7" width="10.00390625" style="238" customWidth="1"/>
    <col min="8" max="8" width="10.140625" style="238" customWidth="1"/>
    <col min="9" max="9" width="13.7109375" style="238" customWidth="1"/>
    <col min="10" max="16384" width="9.140625" style="238" customWidth="1"/>
  </cols>
  <sheetData>
    <row r="1" spans="5:8" ht="12.75" customHeight="1">
      <c r="E1" s="433"/>
      <c r="F1" s="433"/>
      <c r="H1" s="433" t="s">
        <v>137</v>
      </c>
    </row>
    <row r="2" spans="5:8" ht="12.75" customHeight="1">
      <c r="E2" s="433"/>
      <c r="F2" s="433"/>
      <c r="H2" s="433" t="s">
        <v>515</v>
      </c>
    </row>
    <row r="3" spans="5:8" ht="12.75" customHeight="1">
      <c r="E3" s="433"/>
      <c r="F3" s="433"/>
      <c r="H3" s="433" t="s">
        <v>0</v>
      </c>
    </row>
    <row r="4" spans="1:8" ht="12.75" customHeight="1">
      <c r="A4" s="702"/>
      <c r="B4" s="702"/>
      <c r="E4" s="433"/>
      <c r="F4" s="433"/>
      <c r="H4" s="433" t="s">
        <v>523</v>
      </c>
    </row>
    <row r="5" ht="12.75" customHeight="1">
      <c r="E5" s="434"/>
    </row>
    <row r="6" ht="12.75" customHeight="1">
      <c r="E6" s="435"/>
    </row>
    <row r="7" spans="1:9" ht="12.75" customHeight="1">
      <c r="A7" s="702" t="s">
        <v>336</v>
      </c>
      <c r="B7" s="702"/>
      <c r="C7" s="702"/>
      <c r="D7" s="702"/>
      <c r="E7" s="702"/>
      <c r="F7" s="702"/>
      <c r="G7" s="702"/>
      <c r="H7" s="702"/>
      <c r="I7" s="702"/>
    </row>
    <row r="8" spans="1:9" ht="11.25">
      <c r="A8" s="702" t="s">
        <v>360</v>
      </c>
      <c r="B8" s="702"/>
      <c r="C8" s="702"/>
      <c r="D8" s="702"/>
      <c r="E8" s="702"/>
      <c r="F8" s="702"/>
      <c r="G8" s="702"/>
      <c r="H8" s="702"/>
      <c r="I8" s="702"/>
    </row>
    <row r="11" spans="1:2" ht="15.75" customHeight="1">
      <c r="A11" s="707" t="s">
        <v>361</v>
      </c>
      <c r="B11" s="707"/>
    </row>
    <row r="12" spans="1:2" ht="20.25" customHeight="1" thickBot="1">
      <c r="A12" s="710" t="s">
        <v>362</v>
      </c>
      <c r="B12" s="710"/>
    </row>
    <row r="13" spans="1:9" ht="22.5" customHeight="1" thickTop="1">
      <c r="A13" s="436" t="s">
        <v>162</v>
      </c>
      <c r="B13" s="711" t="s">
        <v>163</v>
      </c>
      <c r="C13" s="712"/>
      <c r="D13" s="713"/>
      <c r="E13" s="437" t="s">
        <v>164</v>
      </c>
      <c r="F13" s="438" t="s">
        <v>337</v>
      </c>
      <c r="G13" s="439" t="s">
        <v>338</v>
      </c>
      <c r="H13" s="439" t="s">
        <v>149</v>
      </c>
      <c r="I13" s="440" t="s">
        <v>339</v>
      </c>
    </row>
    <row r="14" spans="1:9" ht="24.75" customHeight="1">
      <c r="A14" s="243">
        <v>1</v>
      </c>
      <c r="B14" s="708" t="s">
        <v>340</v>
      </c>
      <c r="C14" s="708"/>
      <c r="D14" s="708"/>
      <c r="E14" s="441"/>
      <c r="F14" s="442">
        <f>F15+F16-F17</f>
        <v>23400</v>
      </c>
      <c r="G14" s="442">
        <f>G15+G16-G17</f>
        <v>0</v>
      </c>
      <c r="H14" s="442">
        <f>H15+H16-H17</f>
        <v>16290</v>
      </c>
      <c r="I14" s="244">
        <f>I15+I16-I17</f>
        <v>7110</v>
      </c>
    </row>
    <row r="15" spans="1:9" ht="18.75" customHeight="1">
      <c r="A15" s="245" t="s">
        <v>105</v>
      </c>
      <c r="B15" s="714" t="s">
        <v>341</v>
      </c>
      <c r="C15" s="715"/>
      <c r="D15" s="716"/>
      <c r="E15" s="443"/>
      <c r="F15" s="444">
        <v>23400</v>
      </c>
      <c r="G15" s="253"/>
      <c r="H15" s="253">
        <v>16290</v>
      </c>
      <c r="I15" s="445">
        <f>F15+G15-H15</f>
        <v>7110</v>
      </c>
    </row>
    <row r="16" spans="1:9" ht="18" customHeight="1">
      <c r="A16" s="245" t="s">
        <v>112</v>
      </c>
      <c r="B16" s="714" t="s">
        <v>342</v>
      </c>
      <c r="C16" s="715"/>
      <c r="D16" s="716"/>
      <c r="E16" s="443"/>
      <c r="F16" s="442"/>
      <c r="G16" s="253"/>
      <c r="H16" s="249"/>
      <c r="I16" s="445">
        <f aca="true" t="shared" si="0" ref="I16:I32">F16+G16-H16</f>
        <v>0</v>
      </c>
    </row>
    <row r="17" spans="1:9" ht="19.5" customHeight="1">
      <c r="A17" s="245" t="s">
        <v>118</v>
      </c>
      <c r="B17" s="714" t="s">
        <v>343</v>
      </c>
      <c r="C17" s="715"/>
      <c r="D17" s="716"/>
      <c r="E17" s="443"/>
      <c r="F17" s="442"/>
      <c r="G17" s="253"/>
      <c r="H17" s="249"/>
      <c r="I17" s="445">
        <f t="shared" si="0"/>
        <v>0</v>
      </c>
    </row>
    <row r="18" spans="1:9" ht="18.75" customHeight="1">
      <c r="A18" s="243">
        <v>2</v>
      </c>
      <c r="B18" s="708" t="s">
        <v>165</v>
      </c>
      <c r="C18" s="708"/>
      <c r="D18" s="708"/>
      <c r="E18" s="441"/>
      <c r="F18" s="442">
        <f>SUM(F19:F20)</f>
        <v>60000</v>
      </c>
      <c r="G18" s="442">
        <f>SUM(G19:G20)</f>
        <v>0</v>
      </c>
      <c r="H18" s="442">
        <f>SUM(H19:H20)</f>
        <v>0</v>
      </c>
      <c r="I18" s="244">
        <f>SUM(I19:I20)</f>
        <v>60000</v>
      </c>
    </row>
    <row r="19" spans="1:9" ht="18.75" customHeight="1">
      <c r="A19" s="245" t="s">
        <v>166</v>
      </c>
      <c r="B19" s="709" t="s">
        <v>344</v>
      </c>
      <c r="C19" s="709"/>
      <c r="D19" s="709"/>
      <c r="E19" s="246" t="s">
        <v>345</v>
      </c>
      <c r="F19" s="446"/>
      <c r="G19" s="249"/>
      <c r="H19" s="249"/>
      <c r="I19" s="445">
        <f t="shared" si="0"/>
        <v>0</v>
      </c>
    </row>
    <row r="20" spans="1:9" ht="18.75" customHeight="1">
      <c r="A20" s="245" t="s">
        <v>173</v>
      </c>
      <c r="B20" s="714" t="s">
        <v>346</v>
      </c>
      <c r="C20" s="715"/>
      <c r="D20" s="716"/>
      <c r="E20" s="246" t="s">
        <v>347</v>
      </c>
      <c r="F20" s="446">
        <v>60000</v>
      </c>
      <c r="G20" s="253"/>
      <c r="H20" s="249"/>
      <c r="I20" s="445">
        <f t="shared" si="0"/>
        <v>60000</v>
      </c>
    </row>
    <row r="21" spans="1:9" ht="17.25" customHeight="1">
      <c r="A21" s="243">
        <v>3</v>
      </c>
      <c r="B21" s="717" t="s">
        <v>167</v>
      </c>
      <c r="C21" s="717"/>
      <c r="D21" s="717"/>
      <c r="E21" s="247"/>
      <c r="F21" s="442">
        <f>F22+F26+F31+F32</f>
        <v>80000</v>
      </c>
      <c r="G21" s="442">
        <f>G22+G26+G31+G32</f>
        <v>5000</v>
      </c>
      <c r="H21" s="442">
        <f>H22+H26+H31+H32</f>
        <v>21290</v>
      </c>
      <c r="I21" s="244">
        <f>I22+I26+I31+I32</f>
        <v>63710</v>
      </c>
    </row>
    <row r="22" spans="1:9" ht="19.5" customHeight="1">
      <c r="A22" s="447" t="s">
        <v>168</v>
      </c>
      <c r="B22" s="737" t="s">
        <v>346</v>
      </c>
      <c r="C22" s="738"/>
      <c r="D22" s="739"/>
      <c r="E22" s="448">
        <v>2960</v>
      </c>
      <c r="F22" s="449">
        <f>SUM(F24:F25)</f>
        <v>0</v>
      </c>
      <c r="G22" s="250"/>
      <c r="H22" s="250"/>
      <c r="I22" s="450">
        <f t="shared" si="0"/>
        <v>0</v>
      </c>
    </row>
    <row r="23" spans="1:9" ht="11.25" customHeight="1">
      <c r="A23" s="451"/>
      <c r="B23" s="452" t="s">
        <v>348</v>
      </c>
      <c r="C23" s="453"/>
      <c r="D23" s="454"/>
      <c r="E23" s="455"/>
      <c r="F23" s="456"/>
      <c r="G23" s="251"/>
      <c r="H23" s="251"/>
      <c r="I23" s="457">
        <f t="shared" si="0"/>
        <v>0</v>
      </c>
    </row>
    <row r="24" spans="1:9" ht="18.75" customHeight="1">
      <c r="A24" s="451"/>
      <c r="B24" s="721" t="s">
        <v>349</v>
      </c>
      <c r="C24" s="722"/>
      <c r="D24" s="723"/>
      <c r="E24" s="448"/>
      <c r="F24" s="446"/>
      <c r="G24" s="249"/>
      <c r="H24" s="249"/>
      <c r="I24" s="445">
        <f t="shared" si="0"/>
        <v>0</v>
      </c>
    </row>
    <row r="25" spans="1:9" ht="18" customHeight="1">
      <c r="A25" s="458"/>
      <c r="B25" s="721" t="s">
        <v>350</v>
      </c>
      <c r="C25" s="722"/>
      <c r="D25" s="723"/>
      <c r="E25" s="448"/>
      <c r="F25" s="446"/>
      <c r="G25" s="249"/>
      <c r="H25" s="249"/>
      <c r="I25" s="445">
        <f t="shared" si="0"/>
        <v>0</v>
      </c>
    </row>
    <row r="26" spans="1:9" ht="19.5" customHeight="1">
      <c r="A26" s="447" t="s">
        <v>169</v>
      </c>
      <c r="B26" s="718" t="s">
        <v>351</v>
      </c>
      <c r="C26" s="719"/>
      <c r="D26" s="720"/>
      <c r="E26" s="459"/>
      <c r="F26" s="444">
        <f>SUM(F27:F30)</f>
        <v>80000</v>
      </c>
      <c r="G26" s="444">
        <f>SUM(G27:G30)</f>
        <v>5000</v>
      </c>
      <c r="H26" s="444">
        <f>SUM(H27:H30)</f>
        <v>21290</v>
      </c>
      <c r="I26" s="445">
        <f t="shared" si="0"/>
        <v>63710</v>
      </c>
    </row>
    <row r="27" spans="1:9" ht="19.5" customHeight="1">
      <c r="A27" s="447"/>
      <c r="B27" s="721" t="s">
        <v>352</v>
      </c>
      <c r="C27" s="726"/>
      <c r="D27" s="727"/>
      <c r="E27" s="448">
        <v>4170</v>
      </c>
      <c r="F27" s="446"/>
      <c r="G27" s="249"/>
      <c r="H27" s="249"/>
      <c r="I27" s="445">
        <f t="shared" si="0"/>
        <v>0</v>
      </c>
    </row>
    <row r="28" spans="1:9" ht="19.5" customHeight="1">
      <c r="A28" s="447"/>
      <c r="B28" s="721" t="s">
        <v>158</v>
      </c>
      <c r="C28" s="722"/>
      <c r="D28" s="723"/>
      <c r="E28" s="448">
        <v>4210</v>
      </c>
      <c r="F28" s="446">
        <v>10000</v>
      </c>
      <c r="G28" s="249">
        <v>5000</v>
      </c>
      <c r="H28" s="249"/>
      <c r="I28" s="445">
        <f t="shared" si="0"/>
        <v>15000</v>
      </c>
    </row>
    <row r="29" spans="1:9" ht="19.5" customHeight="1">
      <c r="A29" s="447"/>
      <c r="B29" s="721" t="s">
        <v>170</v>
      </c>
      <c r="C29" s="722"/>
      <c r="D29" s="723"/>
      <c r="E29" s="448">
        <v>4270</v>
      </c>
      <c r="F29" s="446"/>
      <c r="G29" s="249"/>
      <c r="H29" s="249"/>
      <c r="I29" s="445">
        <f t="shared" si="0"/>
        <v>0</v>
      </c>
    </row>
    <row r="30" spans="1:9" ht="19.5" customHeight="1">
      <c r="A30" s="447"/>
      <c r="B30" s="721" t="s">
        <v>171</v>
      </c>
      <c r="C30" s="722"/>
      <c r="D30" s="723"/>
      <c r="E30" s="448">
        <v>4300</v>
      </c>
      <c r="F30" s="446">
        <v>70000</v>
      </c>
      <c r="G30" s="253"/>
      <c r="H30" s="253">
        <v>21290</v>
      </c>
      <c r="I30" s="445">
        <f t="shared" si="0"/>
        <v>48710</v>
      </c>
    </row>
    <row r="31" spans="1:9" ht="22.5" customHeight="1">
      <c r="A31" s="447" t="s">
        <v>172</v>
      </c>
      <c r="B31" s="718" t="s">
        <v>353</v>
      </c>
      <c r="C31" s="724"/>
      <c r="D31" s="725"/>
      <c r="E31" s="459">
        <v>6110</v>
      </c>
      <c r="F31" s="444"/>
      <c r="G31" s="249"/>
      <c r="H31" s="249"/>
      <c r="I31" s="445">
        <f t="shared" si="0"/>
        <v>0</v>
      </c>
    </row>
    <row r="32" spans="1:9" ht="21" customHeight="1">
      <c r="A32" s="447"/>
      <c r="B32" s="718" t="s">
        <v>354</v>
      </c>
      <c r="C32" s="724"/>
      <c r="D32" s="725"/>
      <c r="E32" s="459">
        <v>6120</v>
      </c>
      <c r="F32" s="444"/>
      <c r="G32" s="278"/>
      <c r="H32" s="278"/>
      <c r="I32" s="445">
        <f t="shared" si="0"/>
        <v>0</v>
      </c>
    </row>
    <row r="33" spans="1:9" ht="24.75" customHeight="1">
      <c r="A33" s="460">
        <v>4</v>
      </c>
      <c r="B33" s="730" t="s">
        <v>355</v>
      </c>
      <c r="C33" s="730"/>
      <c r="D33" s="730"/>
      <c r="E33" s="461"/>
      <c r="F33" s="462">
        <f>SUM(F14+F18)-F21</f>
        <v>3400</v>
      </c>
      <c r="G33" s="462"/>
      <c r="H33" s="462"/>
      <c r="I33" s="248">
        <f>SUM(I14+I18)-I21</f>
        <v>3400</v>
      </c>
    </row>
    <row r="34" spans="1:9" ht="19.5" customHeight="1">
      <c r="A34" s="245" t="s">
        <v>356</v>
      </c>
      <c r="B34" s="714" t="s">
        <v>341</v>
      </c>
      <c r="C34" s="715"/>
      <c r="D34" s="716"/>
      <c r="E34" s="247"/>
      <c r="F34" s="462"/>
      <c r="G34" s="462"/>
      <c r="H34" s="462"/>
      <c r="I34" s="248"/>
    </row>
    <row r="35" spans="1:9" ht="21" customHeight="1">
      <c r="A35" s="245" t="s">
        <v>357</v>
      </c>
      <c r="B35" s="714" t="s">
        <v>342</v>
      </c>
      <c r="C35" s="715"/>
      <c r="D35" s="716"/>
      <c r="E35" s="247"/>
      <c r="F35" s="442"/>
      <c r="G35" s="249"/>
      <c r="H35" s="249"/>
      <c r="I35" s="463"/>
    </row>
    <row r="36" spans="1:9" ht="21" customHeight="1" thickBot="1">
      <c r="A36" s="464" t="s">
        <v>358</v>
      </c>
      <c r="B36" s="731" t="s">
        <v>359</v>
      </c>
      <c r="C36" s="732"/>
      <c r="D36" s="733"/>
      <c r="E36" s="465"/>
      <c r="F36" s="466"/>
      <c r="G36" s="467"/>
      <c r="H36" s="467"/>
      <c r="I36" s="468"/>
    </row>
    <row r="37" spans="1:5" ht="21" customHeight="1" thickTop="1">
      <c r="A37" s="469"/>
      <c r="B37" s="469"/>
      <c r="C37" s="469"/>
      <c r="D37" s="469"/>
      <c r="E37" s="469"/>
    </row>
    <row r="38" spans="1:9" ht="36.75" customHeight="1">
      <c r="A38" s="735"/>
      <c r="B38" s="736"/>
      <c r="C38" s="736"/>
      <c r="D38" s="736"/>
      <c r="E38" s="736"/>
      <c r="F38" s="736"/>
      <c r="G38" s="736"/>
      <c r="H38" s="736"/>
      <c r="I38" s="736"/>
    </row>
    <row r="39" spans="1:6" ht="14.25" customHeight="1">
      <c r="A39" s="728"/>
      <c r="B39" s="728"/>
      <c r="C39" s="728"/>
      <c r="D39" s="728"/>
      <c r="E39" s="728"/>
      <c r="F39" s="728"/>
    </row>
    <row r="40" spans="1:6" ht="15" customHeight="1">
      <c r="A40" s="728"/>
      <c r="B40" s="728"/>
      <c r="C40" s="728"/>
      <c r="D40" s="728"/>
      <c r="E40" s="728"/>
      <c r="F40" s="728"/>
    </row>
    <row r="41" spans="1:6" ht="11.25" customHeight="1">
      <c r="A41" s="729"/>
      <c r="B41" s="729"/>
      <c r="C41" s="729"/>
      <c r="D41" s="729"/>
      <c r="E41" s="729"/>
      <c r="F41" s="729"/>
    </row>
    <row r="42" spans="1:5" ht="15.75" customHeight="1">
      <c r="A42" s="734"/>
      <c r="B42" s="682"/>
      <c r="C42" s="682"/>
      <c r="D42" s="682"/>
      <c r="E42" s="682"/>
    </row>
  </sheetData>
  <mergeCells count="33">
    <mergeCell ref="A42:E42"/>
    <mergeCell ref="A38:I38"/>
    <mergeCell ref="A39:F39"/>
    <mergeCell ref="A40:F40"/>
    <mergeCell ref="A41:F41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0:D20"/>
    <mergeCell ref="B21:D21"/>
    <mergeCell ref="B22:D22"/>
    <mergeCell ref="B24:D24"/>
    <mergeCell ref="B16:D16"/>
    <mergeCell ref="B17:D17"/>
    <mergeCell ref="B18:D18"/>
    <mergeCell ref="B19:D19"/>
    <mergeCell ref="A12:B12"/>
    <mergeCell ref="B13:D13"/>
    <mergeCell ref="B14:D14"/>
    <mergeCell ref="B15:D15"/>
    <mergeCell ref="A4:B4"/>
    <mergeCell ref="A7:I7"/>
    <mergeCell ref="A8:I8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35" sqref="A35:H35"/>
    </sheetView>
  </sheetViews>
  <sheetFormatPr defaultColWidth="9.140625" defaultRowHeight="12.75"/>
  <cols>
    <col min="1" max="1" width="7.28125" style="242" customWidth="1"/>
    <col min="2" max="3" width="9.140625" style="238" customWidth="1"/>
    <col min="4" max="4" width="16.7109375" style="238" customWidth="1"/>
    <col min="5" max="5" width="7.57421875" style="238" customWidth="1"/>
    <col min="6" max="6" width="9.00390625" style="238" customWidth="1"/>
    <col min="7" max="7" width="9.421875" style="238" customWidth="1"/>
    <col min="8" max="8" width="16.421875" style="239" customWidth="1"/>
    <col min="9" max="16384" width="9.140625" style="238" customWidth="1"/>
  </cols>
  <sheetData>
    <row r="1" spans="5:10" ht="11.25">
      <c r="E1" s="257"/>
      <c r="F1" s="257"/>
      <c r="G1" s="257" t="s">
        <v>199</v>
      </c>
      <c r="H1" s="257"/>
      <c r="I1" s="258"/>
      <c r="J1" s="258"/>
    </row>
    <row r="2" spans="5:10" ht="11.25">
      <c r="E2" s="257"/>
      <c r="F2" s="257"/>
      <c r="G2" s="257" t="s">
        <v>515</v>
      </c>
      <c r="H2" s="257"/>
      <c r="I2" s="257"/>
      <c r="J2" s="257"/>
    </row>
    <row r="3" spans="5:10" ht="11.25">
      <c r="E3" s="257"/>
      <c r="F3" s="257"/>
      <c r="G3" s="257" t="s">
        <v>0</v>
      </c>
      <c r="H3" s="257"/>
      <c r="I3" s="257"/>
      <c r="J3" s="257"/>
    </row>
    <row r="4" spans="1:10" ht="11.25">
      <c r="A4" s="702"/>
      <c r="B4" s="702"/>
      <c r="E4" s="257"/>
      <c r="F4" s="257"/>
      <c r="G4" s="257" t="s">
        <v>514</v>
      </c>
      <c r="H4" s="257"/>
      <c r="I4" s="257"/>
      <c r="J4" s="257"/>
    </row>
    <row r="5" spans="5:8" ht="11.25">
      <c r="E5" s="763"/>
      <c r="F5" s="763"/>
      <c r="G5" s="763"/>
      <c r="H5" s="763"/>
    </row>
    <row r="6" spans="5:8" ht="11.25">
      <c r="E6" s="763"/>
      <c r="F6" s="763"/>
      <c r="G6" s="763"/>
      <c r="H6" s="763"/>
    </row>
    <row r="7" spans="1:10" ht="11.25">
      <c r="A7" s="702" t="s">
        <v>243</v>
      </c>
      <c r="B7" s="702"/>
      <c r="C7" s="702"/>
      <c r="D7" s="702"/>
      <c r="E7" s="702"/>
      <c r="F7" s="702"/>
      <c r="G7" s="702"/>
      <c r="H7" s="702"/>
      <c r="I7" s="242"/>
      <c r="J7" s="242"/>
    </row>
    <row r="8" spans="1:10" ht="24.75" customHeight="1">
      <c r="A8" s="740" t="s">
        <v>229</v>
      </c>
      <c r="B8" s="740"/>
      <c r="C8" s="740"/>
      <c r="D8" s="740"/>
      <c r="E8" s="740"/>
      <c r="F8" s="740"/>
      <c r="G8" s="740"/>
      <c r="H8" s="740"/>
      <c r="I8" s="242"/>
      <c r="J8" s="242"/>
    </row>
    <row r="9" spans="1:8" ht="15.75" customHeight="1">
      <c r="A9" s="760" t="s">
        <v>244</v>
      </c>
      <c r="B9" s="760"/>
      <c r="C9" s="760"/>
      <c r="D9" s="760"/>
      <c r="E9" s="760"/>
      <c r="F9" s="760"/>
      <c r="G9" s="760"/>
      <c r="H9" s="760"/>
    </row>
    <row r="10" spans="1:2" ht="11.25">
      <c r="A10" s="761" t="s">
        <v>245</v>
      </c>
      <c r="B10" s="761"/>
    </row>
    <row r="11" spans="1:2" ht="12" thickBot="1">
      <c r="A11" s="762" t="s">
        <v>246</v>
      </c>
      <c r="B11" s="762"/>
    </row>
    <row r="12" spans="1:8" ht="23.25" thickTop="1">
      <c r="A12" s="260" t="s">
        <v>162</v>
      </c>
      <c r="B12" s="261" t="s">
        <v>163</v>
      </c>
      <c r="C12" s="262"/>
      <c r="D12" s="263"/>
      <c r="E12" s="264" t="s">
        <v>164</v>
      </c>
      <c r="F12" s="368" t="s">
        <v>247</v>
      </c>
      <c r="G12" s="368" t="s">
        <v>248</v>
      </c>
      <c r="H12" s="265" t="s">
        <v>249</v>
      </c>
    </row>
    <row r="13" spans="1:8" ht="11.25">
      <c r="A13" s="243">
        <v>1</v>
      </c>
      <c r="B13" s="754">
        <v>2</v>
      </c>
      <c r="C13" s="755"/>
      <c r="D13" s="756"/>
      <c r="E13" s="247">
        <v>3</v>
      </c>
      <c r="F13" s="306"/>
      <c r="G13" s="306"/>
      <c r="H13" s="248">
        <v>6</v>
      </c>
    </row>
    <row r="14" spans="1:8" ht="24.75" customHeight="1">
      <c r="A14" s="243">
        <v>1</v>
      </c>
      <c r="B14" s="757" t="s">
        <v>182</v>
      </c>
      <c r="C14" s="758"/>
      <c r="D14" s="759"/>
      <c r="E14" s="252"/>
      <c r="F14" s="305"/>
      <c r="G14" s="371">
        <v>674</v>
      </c>
      <c r="H14" s="244">
        <f>SUM(F14:G14)</f>
        <v>674</v>
      </c>
    </row>
    <row r="15" spans="1:8" ht="12.75" customHeight="1">
      <c r="A15" s="243">
        <v>2</v>
      </c>
      <c r="B15" s="757" t="s">
        <v>165</v>
      </c>
      <c r="C15" s="758"/>
      <c r="D15" s="759"/>
      <c r="E15" s="252"/>
      <c r="F15" s="372">
        <f>SUM(F16:F19)</f>
        <v>0</v>
      </c>
      <c r="G15" s="372">
        <f>SUM(G16:G19)</f>
        <v>0</v>
      </c>
      <c r="H15" s="244">
        <f>SUM(H16:H20)</f>
        <v>11400</v>
      </c>
    </row>
    <row r="16" spans="1:8" ht="24" customHeight="1">
      <c r="A16" s="245" t="s">
        <v>166</v>
      </c>
      <c r="B16" s="751" t="s">
        <v>226</v>
      </c>
      <c r="C16" s="752"/>
      <c r="D16" s="753"/>
      <c r="E16" s="246" t="s">
        <v>227</v>
      </c>
      <c r="F16" s="366" t="s">
        <v>250</v>
      </c>
      <c r="G16" s="366"/>
      <c r="H16" s="240">
        <v>11400</v>
      </c>
    </row>
    <row r="17" spans="1:8" ht="12.75" customHeight="1">
      <c r="A17" s="245" t="s">
        <v>173</v>
      </c>
      <c r="B17" s="751" t="s">
        <v>176</v>
      </c>
      <c r="C17" s="752"/>
      <c r="D17" s="753"/>
      <c r="E17" s="246" t="s">
        <v>175</v>
      </c>
      <c r="F17" s="366"/>
      <c r="G17" s="366"/>
      <c r="H17" s="240"/>
    </row>
    <row r="18" spans="1:8" ht="12.75" customHeight="1">
      <c r="A18" s="245" t="s">
        <v>183</v>
      </c>
      <c r="B18" s="714" t="s">
        <v>178</v>
      </c>
      <c r="C18" s="715"/>
      <c r="D18" s="716"/>
      <c r="E18" s="246" t="s">
        <v>177</v>
      </c>
      <c r="F18" s="366"/>
      <c r="G18" s="366"/>
      <c r="H18" s="240"/>
    </row>
    <row r="19" spans="1:8" ht="12.75" customHeight="1">
      <c r="A19" s="245" t="s">
        <v>184</v>
      </c>
      <c r="B19" s="751" t="s">
        <v>185</v>
      </c>
      <c r="C19" s="752"/>
      <c r="D19" s="753"/>
      <c r="E19" s="246" t="s">
        <v>186</v>
      </c>
      <c r="F19" s="366"/>
      <c r="G19" s="366"/>
      <c r="H19" s="240"/>
    </row>
    <row r="20" spans="1:8" ht="11.25">
      <c r="A20" s="245"/>
      <c r="B20" s="745"/>
      <c r="C20" s="746"/>
      <c r="D20" s="747"/>
      <c r="E20" s="266"/>
      <c r="F20" s="304"/>
      <c r="G20" s="304"/>
      <c r="H20" s="240"/>
    </row>
    <row r="21" spans="1:8" ht="11.25">
      <c r="A21" s="243">
        <v>3</v>
      </c>
      <c r="B21" s="748" t="s">
        <v>167</v>
      </c>
      <c r="C21" s="749"/>
      <c r="D21" s="750"/>
      <c r="E21" s="267"/>
      <c r="F21" s="306">
        <f>SUM(F22:F27)</f>
        <v>11400</v>
      </c>
      <c r="G21" s="306">
        <f>SUM(G22:G27)</f>
        <v>674</v>
      </c>
      <c r="H21" s="244">
        <f>SUM(H22:H27)</f>
        <v>12074</v>
      </c>
    </row>
    <row r="22" spans="1:8" ht="11.25">
      <c r="A22" s="245" t="s">
        <v>168</v>
      </c>
      <c r="B22" s="693" t="s">
        <v>158</v>
      </c>
      <c r="C22" s="694"/>
      <c r="D22" s="695"/>
      <c r="E22" s="266">
        <v>4210</v>
      </c>
      <c r="F22" s="304">
        <v>11300</v>
      </c>
      <c r="G22" s="304">
        <v>674</v>
      </c>
      <c r="H22" s="240">
        <f>SUM(F22:G22)</f>
        <v>11974</v>
      </c>
    </row>
    <row r="23" spans="1:8" ht="11.25">
      <c r="A23" s="245" t="s">
        <v>169</v>
      </c>
      <c r="B23" s="693" t="s">
        <v>187</v>
      </c>
      <c r="C23" s="694"/>
      <c r="D23" s="695"/>
      <c r="E23" s="266">
        <v>4220</v>
      </c>
      <c r="F23" s="304"/>
      <c r="G23" s="304"/>
      <c r="H23" s="240">
        <f>SUM(F23:G23)</f>
        <v>0</v>
      </c>
    </row>
    <row r="24" spans="1:8" ht="11.25">
      <c r="A24" s="245" t="s">
        <v>172</v>
      </c>
      <c r="B24" s="693" t="s">
        <v>188</v>
      </c>
      <c r="C24" s="694"/>
      <c r="D24" s="695"/>
      <c r="E24" s="266">
        <v>4260</v>
      </c>
      <c r="F24" s="304"/>
      <c r="G24" s="304"/>
      <c r="H24" s="240">
        <f>SUM(F24:G24)</f>
        <v>0</v>
      </c>
    </row>
    <row r="25" spans="1:8" ht="11.25">
      <c r="A25" s="245" t="s">
        <v>189</v>
      </c>
      <c r="B25" s="693" t="s">
        <v>170</v>
      </c>
      <c r="C25" s="694"/>
      <c r="D25" s="695"/>
      <c r="E25" s="266">
        <v>4270</v>
      </c>
      <c r="F25" s="304"/>
      <c r="G25" s="304"/>
      <c r="H25" s="240">
        <f>SUM(F25:G25)</f>
        <v>0</v>
      </c>
    </row>
    <row r="26" spans="1:8" ht="11.25">
      <c r="A26" s="245" t="s">
        <v>190</v>
      </c>
      <c r="B26" s="693" t="s">
        <v>171</v>
      </c>
      <c r="C26" s="694"/>
      <c r="D26" s="695"/>
      <c r="E26" s="266">
        <v>4300</v>
      </c>
      <c r="F26" s="304">
        <v>100</v>
      </c>
      <c r="G26" s="304"/>
      <c r="H26" s="240">
        <f>SUM(F26:G26)</f>
        <v>100</v>
      </c>
    </row>
    <row r="27" spans="1:8" ht="11.25">
      <c r="A27" s="245" t="s">
        <v>191</v>
      </c>
      <c r="B27" s="693" t="s">
        <v>228</v>
      </c>
      <c r="C27" s="694"/>
      <c r="D27" s="695"/>
      <c r="E27" s="266">
        <v>6050</v>
      </c>
      <c r="F27" s="304"/>
      <c r="G27" s="304"/>
      <c r="H27" s="240"/>
    </row>
    <row r="28" spans="1:8" ht="11.25">
      <c r="A28" s="245"/>
      <c r="B28" s="745"/>
      <c r="C28" s="746"/>
      <c r="D28" s="747"/>
      <c r="E28" s="249"/>
      <c r="F28" s="278"/>
      <c r="G28" s="278"/>
      <c r="H28" s="240"/>
    </row>
    <row r="29" spans="1:8" ht="11.25">
      <c r="A29" s="245"/>
      <c r="B29" s="745"/>
      <c r="C29" s="746"/>
      <c r="D29" s="747"/>
      <c r="E29" s="249"/>
      <c r="F29" s="278"/>
      <c r="G29" s="278"/>
      <c r="H29" s="240"/>
    </row>
    <row r="30" spans="1:8" ht="11.25">
      <c r="A30" s="245"/>
      <c r="B30" s="745"/>
      <c r="C30" s="746"/>
      <c r="D30" s="747"/>
      <c r="E30" s="249"/>
      <c r="F30" s="278"/>
      <c r="G30" s="278"/>
      <c r="H30" s="240"/>
    </row>
    <row r="31" spans="1:8" ht="11.25">
      <c r="A31" s="245"/>
      <c r="B31" s="745"/>
      <c r="C31" s="746"/>
      <c r="D31" s="747"/>
      <c r="E31" s="249"/>
      <c r="F31" s="278"/>
      <c r="G31" s="278"/>
      <c r="H31" s="240"/>
    </row>
    <row r="32" spans="1:8" ht="11.25">
      <c r="A32" s="245"/>
      <c r="B32" s="745"/>
      <c r="C32" s="746"/>
      <c r="D32" s="747"/>
      <c r="E32" s="249"/>
      <c r="F32" s="278"/>
      <c r="G32" s="278"/>
      <c r="H32" s="240"/>
    </row>
    <row r="33" spans="1:8" ht="26.25" customHeight="1" thickBot="1">
      <c r="A33" s="268">
        <v>4</v>
      </c>
      <c r="B33" s="741" t="s">
        <v>192</v>
      </c>
      <c r="C33" s="742"/>
      <c r="D33" s="743"/>
      <c r="E33" s="269"/>
      <c r="F33" s="367"/>
      <c r="G33" s="367"/>
      <c r="H33" s="270">
        <f>H14+H15-H21</f>
        <v>0</v>
      </c>
    </row>
    <row r="34" ht="12" thickTop="1"/>
    <row r="35" spans="1:8" ht="24" customHeight="1">
      <c r="A35" s="744"/>
      <c r="B35" s="744"/>
      <c r="C35" s="744"/>
      <c r="D35" s="744"/>
      <c r="E35" s="744"/>
      <c r="F35" s="744"/>
      <c r="G35" s="744"/>
      <c r="H35" s="744"/>
    </row>
    <row r="36" spans="1:8" ht="11.25" customHeight="1">
      <c r="A36" s="259"/>
      <c r="B36" s="271"/>
      <c r="C36" s="271"/>
      <c r="D36" s="271"/>
      <c r="E36" s="259"/>
      <c r="F36" s="259"/>
      <c r="G36" s="259"/>
      <c r="H36" s="259"/>
    </row>
    <row r="37" spans="1:8" ht="15" customHeight="1">
      <c r="A37" s="259"/>
      <c r="B37" s="271"/>
      <c r="C37" s="271"/>
      <c r="D37" s="271"/>
      <c r="E37" s="740"/>
      <c r="F37" s="740"/>
      <c r="G37" s="740"/>
      <c r="H37" s="740"/>
    </row>
    <row r="38" spans="1:8" ht="11.25">
      <c r="A38" s="702"/>
      <c r="B38" s="702"/>
      <c r="C38" s="702"/>
      <c r="D38" s="702"/>
      <c r="E38" s="702"/>
      <c r="F38" s="702"/>
      <c r="G38" s="702"/>
      <c r="H38" s="702"/>
    </row>
    <row r="39" spans="1:8" ht="38.25" customHeight="1">
      <c r="A39" s="740"/>
      <c r="B39" s="740"/>
      <c r="C39" s="740"/>
      <c r="D39" s="740"/>
      <c r="E39" s="740"/>
      <c r="F39" s="740"/>
      <c r="G39" s="740"/>
      <c r="H39" s="740"/>
    </row>
  </sheetData>
  <mergeCells count="33">
    <mergeCell ref="A4:B4"/>
    <mergeCell ref="E5:H5"/>
    <mergeCell ref="E6:H6"/>
    <mergeCell ref="A7:H7"/>
    <mergeCell ref="A8:H8"/>
    <mergeCell ref="A9:H9"/>
    <mergeCell ref="A10:B10"/>
    <mergeCell ref="A11:B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9:H39"/>
    <mergeCell ref="B33:D33"/>
    <mergeCell ref="A35:H35"/>
    <mergeCell ref="E37:H37"/>
    <mergeCell ref="A38:H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39" sqref="A39:F39"/>
    </sheetView>
  </sheetViews>
  <sheetFormatPr defaultColWidth="9.140625" defaultRowHeight="12.75"/>
  <cols>
    <col min="1" max="1" width="7.28125" style="242" customWidth="1"/>
    <col min="2" max="3" width="9.140625" style="238" customWidth="1"/>
    <col min="4" max="4" width="31.421875" style="238" customWidth="1"/>
    <col min="5" max="5" width="8.57421875" style="238" customWidth="1"/>
    <col min="6" max="6" width="16.421875" style="239" customWidth="1"/>
    <col min="7" max="16384" width="9.140625" style="238" customWidth="1"/>
  </cols>
  <sheetData>
    <row r="1" spans="5:8" ht="11.25">
      <c r="E1" s="681" t="s">
        <v>257</v>
      </c>
      <c r="F1" s="681"/>
      <c r="G1" s="258"/>
      <c r="H1" s="258"/>
    </row>
    <row r="2" spans="5:8" ht="11.25">
      <c r="E2" s="681" t="s">
        <v>515</v>
      </c>
      <c r="F2" s="681"/>
      <c r="G2" s="257"/>
      <c r="H2" s="257"/>
    </row>
    <row r="3" spans="5:8" ht="11.25">
      <c r="E3" s="681" t="s">
        <v>0</v>
      </c>
      <c r="F3" s="681"/>
      <c r="G3" s="257"/>
      <c r="H3" s="257"/>
    </row>
    <row r="4" spans="1:8" ht="11.25">
      <c r="A4" s="702"/>
      <c r="B4" s="702"/>
      <c r="E4" s="681" t="s">
        <v>514</v>
      </c>
      <c r="F4" s="681"/>
      <c r="G4" s="257"/>
      <c r="H4" s="257"/>
    </row>
    <row r="5" spans="5:6" ht="11.25">
      <c r="E5" s="763"/>
      <c r="F5" s="763"/>
    </row>
    <row r="6" spans="5:6" ht="11.25">
      <c r="E6" s="763"/>
      <c r="F6" s="763"/>
    </row>
    <row r="7" spans="1:8" ht="11.25">
      <c r="A7" s="702" t="s">
        <v>180</v>
      </c>
      <c r="B7" s="702"/>
      <c r="C7" s="702"/>
      <c r="D7" s="702"/>
      <c r="E7" s="702"/>
      <c r="F7" s="702"/>
      <c r="G7" s="242"/>
      <c r="H7" s="242"/>
    </row>
    <row r="8" spans="1:8" ht="24.75" customHeight="1">
      <c r="A8" s="740" t="s">
        <v>229</v>
      </c>
      <c r="B8" s="740"/>
      <c r="C8" s="740"/>
      <c r="D8" s="740"/>
      <c r="E8" s="740"/>
      <c r="F8" s="740"/>
      <c r="G8" s="242"/>
      <c r="H8" s="242"/>
    </row>
    <row r="9" spans="1:6" ht="15.75" customHeight="1">
      <c r="A9" s="760" t="s">
        <v>63</v>
      </c>
      <c r="B9" s="760"/>
      <c r="C9" s="760"/>
      <c r="D9" s="760"/>
      <c r="E9" s="760"/>
      <c r="F9" s="760"/>
    </row>
    <row r="10" spans="1:2" ht="11.25">
      <c r="A10" s="761" t="s">
        <v>239</v>
      </c>
      <c r="B10" s="761"/>
    </row>
    <row r="11" spans="1:2" ht="12" thickBot="1">
      <c r="A11" s="762" t="s">
        <v>240</v>
      </c>
      <c r="B11" s="762"/>
    </row>
    <row r="12" spans="1:6" ht="12" thickTop="1">
      <c r="A12" s="260" t="s">
        <v>162</v>
      </c>
      <c r="B12" s="261" t="s">
        <v>163</v>
      </c>
      <c r="C12" s="262"/>
      <c r="D12" s="263"/>
      <c r="E12" s="264" t="s">
        <v>164</v>
      </c>
      <c r="F12" s="265" t="s">
        <v>181</v>
      </c>
    </row>
    <row r="13" spans="1:6" ht="11.25">
      <c r="A13" s="243">
        <v>1</v>
      </c>
      <c r="B13" s="754">
        <v>2</v>
      </c>
      <c r="C13" s="755"/>
      <c r="D13" s="756"/>
      <c r="E13" s="247">
        <v>3</v>
      </c>
      <c r="F13" s="248">
        <v>6</v>
      </c>
    </row>
    <row r="14" spans="1:6" ht="24.75" customHeight="1">
      <c r="A14" s="243">
        <v>1</v>
      </c>
      <c r="B14" s="757" t="s">
        <v>182</v>
      </c>
      <c r="C14" s="758"/>
      <c r="D14" s="759"/>
      <c r="E14" s="252"/>
      <c r="F14" s="244"/>
    </row>
    <row r="15" spans="1:6" ht="12.75" customHeight="1">
      <c r="A15" s="243">
        <v>2</v>
      </c>
      <c r="B15" s="757" t="s">
        <v>165</v>
      </c>
      <c r="C15" s="758"/>
      <c r="D15" s="759"/>
      <c r="E15" s="252"/>
      <c r="F15" s="244">
        <f>SUM(F16:F20)</f>
        <v>2174</v>
      </c>
    </row>
    <row r="16" spans="1:6" ht="24" customHeight="1">
      <c r="A16" s="245" t="s">
        <v>166</v>
      </c>
      <c r="B16" s="751" t="s">
        <v>226</v>
      </c>
      <c r="C16" s="752"/>
      <c r="D16" s="753"/>
      <c r="E16" s="246" t="s">
        <v>227</v>
      </c>
      <c r="F16" s="240"/>
    </row>
    <row r="17" spans="1:6" ht="12.75" customHeight="1">
      <c r="A17" s="245" t="s">
        <v>173</v>
      </c>
      <c r="B17" s="751" t="s">
        <v>176</v>
      </c>
      <c r="C17" s="752"/>
      <c r="D17" s="753"/>
      <c r="E17" s="246" t="s">
        <v>175</v>
      </c>
      <c r="F17" s="240"/>
    </row>
    <row r="18" spans="1:6" ht="12.75" customHeight="1">
      <c r="A18" s="245" t="s">
        <v>183</v>
      </c>
      <c r="B18" s="714" t="s">
        <v>178</v>
      </c>
      <c r="C18" s="715"/>
      <c r="D18" s="716"/>
      <c r="E18" s="246" t="s">
        <v>177</v>
      </c>
      <c r="F18" s="240"/>
    </row>
    <row r="19" spans="1:6" ht="12.75" customHeight="1">
      <c r="A19" s="245" t="s">
        <v>184</v>
      </c>
      <c r="B19" s="751" t="s">
        <v>185</v>
      </c>
      <c r="C19" s="752"/>
      <c r="D19" s="753"/>
      <c r="E19" s="246" t="s">
        <v>186</v>
      </c>
      <c r="F19" s="240">
        <v>2174</v>
      </c>
    </row>
    <row r="20" spans="1:6" ht="11.25">
      <c r="A20" s="245"/>
      <c r="B20" s="745"/>
      <c r="C20" s="746"/>
      <c r="D20" s="747"/>
      <c r="E20" s="266"/>
      <c r="F20" s="240"/>
    </row>
    <row r="21" spans="1:6" ht="11.25">
      <c r="A21" s="243">
        <v>3</v>
      </c>
      <c r="B21" s="748" t="s">
        <v>167</v>
      </c>
      <c r="C21" s="749"/>
      <c r="D21" s="750"/>
      <c r="E21" s="267"/>
      <c r="F21" s="244">
        <f>SUM(F22:F27)</f>
        <v>2174</v>
      </c>
    </row>
    <row r="22" spans="1:6" ht="11.25">
      <c r="A22" s="245" t="s">
        <v>168</v>
      </c>
      <c r="B22" s="693" t="s">
        <v>158</v>
      </c>
      <c r="C22" s="694"/>
      <c r="D22" s="695"/>
      <c r="E22" s="266">
        <v>4210</v>
      </c>
      <c r="F22" s="240">
        <v>1947</v>
      </c>
    </row>
    <row r="23" spans="1:6" ht="11.25">
      <c r="A23" s="245" t="s">
        <v>169</v>
      </c>
      <c r="B23" s="693" t="s">
        <v>187</v>
      </c>
      <c r="C23" s="694"/>
      <c r="D23" s="695"/>
      <c r="E23" s="266">
        <v>4220</v>
      </c>
      <c r="F23" s="240"/>
    </row>
    <row r="24" spans="1:6" ht="11.25">
      <c r="A24" s="245" t="s">
        <v>172</v>
      </c>
      <c r="B24" s="693" t="s">
        <v>188</v>
      </c>
      <c r="C24" s="694"/>
      <c r="D24" s="695"/>
      <c r="E24" s="266">
        <v>4260</v>
      </c>
      <c r="F24" s="240"/>
    </row>
    <row r="25" spans="1:6" ht="11.25">
      <c r="A25" s="245" t="s">
        <v>189</v>
      </c>
      <c r="B25" s="693" t="s">
        <v>170</v>
      </c>
      <c r="C25" s="694"/>
      <c r="D25" s="695"/>
      <c r="E25" s="266">
        <v>4270</v>
      </c>
      <c r="F25" s="240">
        <v>227</v>
      </c>
    </row>
    <row r="26" spans="1:6" ht="11.25">
      <c r="A26" s="245" t="s">
        <v>190</v>
      </c>
      <c r="B26" s="693" t="s">
        <v>171</v>
      </c>
      <c r="C26" s="694"/>
      <c r="D26" s="695"/>
      <c r="E26" s="266">
        <v>4300</v>
      </c>
      <c r="F26" s="240"/>
    </row>
    <row r="27" spans="1:6" ht="11.25">
      <c r="A27" s="245" t="s">
        <v>191</v>
      </c>
      <c r="B27" s="693" t="s">
        <v>228</v>
      </c>
      <c r="C27" s="694"/>
      <c r="D27" s="695"/>
      <c r="E27" s="266">
        <v>6050</v>
      </c>
      <c r="F27" s="240"/>
    </row>
    <row r="28" spans="1:6" ht="11.25">
      <c r="A28" s="245"/>
      <c r="B28" s="745"/>
      <c r="C28" s="746"/>
      <c r="D28" s="747"/>
      <c r="E28" s="249"/>
      <c r="F28" s="240"/>
    </row>
    <row r="29" spans="1:6" ht="11.25">
      <c r="A29" s="245"/>
      <c r="B29" s="745"/>
      <c r="C29" s="746"/>
      <c r="D29" s="747"/>
      <c r="E29" s="249"/>
      <c r="F29" s="240"/>
    </row>
    <row r="30" spans="1:6" ht="11.25">
      <c r="A30" s="245"/>
      <c r="B30" s="745"/>
      <c r="C30" s="746"/>
      <c r="D30" s="747"/>
      <c r="E30" s="249"/>
      <c r="F30" s="240"/>
    </row>
    <row r="31" spans="1:6" ht="11.25">
      <c r="A31" s="245"/>
      <c r="B31" s="745"/>
      <c r="C31" s="746"/>
      <c r="D31" s="747"/>
      <c r="E31" s="249"/>
      <c r="F31" s="240"/>
    </row>
    <row r="32" spans="1:6" ht="11.25">
      <c r="A32" s="245"/>
      <c r="B32" s="745"/>
      <c r="C32" s="746"/>
      <c r="D32" s="747"/>
      <c r="E32" s="249"/>
      <c r="F32" s="240"/>
    </row>
    <row r="33" spans="1:6" ht="26.25" customHeight="1" thickBot="1">
      <c r="A33" s="268">
        <v>4</v>
      </c>
      <c r="B33" s="741" t="s">
        <v>192</v>
      </c>
      <c r="C33" s="742"/>
      <c r="D33" s="743"/>
      <c r="E33" s="269"/>
      <c r="F33" s="270">
        <f>F14+F15-F21</f>
        <v>0</v>
      </c>
    </row>
    <row r="34" ht="12" thickTop="1"/>
    <row r="35" spans="1:6" ht="24" customHeight="1">
      <c r="A35" s="744" t="s">
        <v>258</v>
      </c>
      <c r="B35" s="744"/>
      <c r="C35" s="744"/>
      <c r="D35" s="744"/>
      <c r="E35" s="744"/>
      <c r="F35" s="744"/>
    </row>
    <row r="36" spans="1:6" ht="11.25" customHeight="1">
      <c r="A36" s="259"/>
      <c r="B36" s="271"/>
      <c r="C36" s="271"/>
      <c r="D36" s="271"/>
      <c r="E36" s="259"/>
      <c r="F36" s="259"/>
    </row>
    <row r="37" spans="1:6" ht="15" customHeight="1">
      <c r="A37" s="259"/>
      <c r="B37" s="271"/>
      <c r="C37" s="271"/>
      <c r="D37" s="271"/>
      <c r="E37" s="740"/>
      <c r="F37" s="740"/>
    </row>
    <row r="38" spans="1:6" ht="11.25">
      <c r="A38" s="702"/>
      <c r="B38" s="702"/>
      <c r="C38" s="702"/>
      <c r="D38" s="702"/>
      <c r="E38" s="702"/>
      <c r="F38" s="702"/>
    </row>
    <row r="39" spans="1:6" ht="38.25" customHeight="1">
      <c r="A39" s="740"/>
      <c r="B39" s="740"/>
      <c r="C39" s="740"/>
      <c r="D39" s="740"/>
      <c r="E39" s="740"/>
      <c r="F39" s="740"/>
    </row>
  </sheetData>
  <mergeCells count="37">
    <mergeCell ref="A4:B4"/>
    <mergeCell ref="A11:B11"/>
    <mergeCell ref="B13:D13"/>
    <mergeCell ref="A9:F9"/>
    <mergeCell ref="A10:B10"/>
    <mergeCell ref="E5:F5"/>
    <mergeCell ref="E6:F6"/>
    <mergeCell ref="A7:F7"/>
    <mergeCell ref="A8:F8"/>
    <mergeCell ref="B14:D14"/>
    <mergeCell ref="B15:D15"/>
    <mergeCell ref="B16:D16"/>
    <mergeCell ref="B17:D17"/>
    <mergeCell ref="B18:D18"/>
    <mergeCell ref="B19:D19"/>
    <mergeCell ref="B21:D21"/>
    <mergeCell ref="B22:D22"/>
    <mergeCell ref="B20:D20"/>
    <mergeCell ref="A39:F39"/>
    <mergeCell ref="B33:D33"/>
    <mergeCell ref="B28:D28"/>
    <mergeCell ref="B29:D29"/>
    <mergeCell ref="B30:D30"/>
    <mergeCell ref="B31:D31"/>
    <mergeCell ref="B32:D32"/>
    <mergeCell ref="E1:F1"/>
    <mergeCell ref="E2:F2"/>
    <mergeCell ref="E3:F3"/>
    <mergeCell ref="E4:F4"/>
    <mergeCell ref="B23:D23"/>
    <mergeCell ref="E37:F37"/>
    <mergeCell ref="A38:F38"/>
    <mergeCell ref="A35:F35"/>
    <mergeCell ref="B26:D26"/>
    <mergeCell ref="B27:D27"/>
    <mergeCell ref="B24:D24"/>
    <mergeCell ref="B25:D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I33" sqref="I33"/>
    </sheetView>
  </sheetViews>
  <sheetFormatPr defaultColWidth="9.140625" defaultRowHeight="12.75"/>
  <cols>
    <col min="1" max="1" width="7.28125" style="242" customWidth="1"/>
    <col min="2" max="3" width="9.140625" style="238" customWidth="1"/>
    <col min="4" max="4" width="31.421875" style="238" customWidth="1"/>
    <col min="5" max="5" width="8.57421875" style="238" customWidth="1"/>
    <col min="6" max="6" width="16.421875" style="239" customWidth="1"/>
    <col min="7" max="16384" width="9.140625" style="238" customWidth="1"/>
  </cols>
  <sheetData>
    <row r="1" spans="5:8" ht="11.25">
      <c r="E1" s="681" t="s">
        <v>193</v>
      </c>
      <c r="F1" s="681"/>
      <c r="G1" s="258"/>
      <c r="H1" s="258"/>
    </row>
    <row r="2" spans="5:8" ht="11.25">
      <c r="E2" s="681" t="s">
        <v>515</v>
      </c>
      <c r="F2" s="681"/>
      <c r="G2" s="257"/>
      <c r="H2" s="257"/>
    </row>
    <row r="3" spans="5:8" ht="11.25">
      <c r="E3" s="681" t="s">
        <v>0</v>
      </c>
      <c r="F3" s="681"/>
      <c r="G3" s="257"/>
      <c r="H3" s="257"/>
    </row>
    <row r="4" spans="1:8" ht="11.25">
      <c r="A4" s="702"/>
      <c r="B4" s="702"/>
      <c r="E4" s="681" t="s">
        <v>514</v>
      </c>
      <c r="F4" s="681"/>
      <c r="G4" s="257"/>
      <c r="H4" s="257"/>
    </row>
    <row r="5" spans="5:6" ht="11.25">
      <c r="E5" s="763"/>
      <c r="F5" s="763"/>
    </row>
    <row r="6" spans="5:6" ht="11.25">
      <c r="E6" s="763"/>
      <c r="F6" s="763"/>
    </row>
    <row r="7" spans="1:8" ht="11.25">
      <c r="A7" s="702" t="s">
        <v>180</v>
      </c>
      <c r="B7" s="702"/>
      <c r="C7" s="702"/>
      <c r="D7" s="702"/>
      <c r="E7" s="702"/>
      <c r="F7" s="702"/>
      <c r="G7" s="242"/>
      <c r="H7" s="242"/>
    </row>
    <row r="8" spans="1:8" ht="24.75" customHeight="1">
      <c r="A8" s="740" t="s">
        <v>230</v>
      </c>
      <c r="B8" s="740"/>
      <c r="C8" s="740"/>
      <c r="D8" s="740"/>
      <c r="E8" s="740"/>
      <c r="F8" s="740"/>
      <c r="G8" s="242"/>
      <c r="H8" s="242"/>
    </row>
    <row r="9" spans="1:6" ht="15.75" customHeight="1">
      <c r="A9" s="760" t="s">
        <v>63</v>
      </c>
      <c r="B9" s="760"/>
      <c r="C9" s="760"/>
      <c r="D9" s="760"/>
      <c r="E9" s="760"/>
      <c r="F9" s="760"/>
    </row>
    <row r="10" spans="1:2" ht="11.25">
      <c r="A10" s="761" t="s">
        <v>224</v>
      </c>
      <c r="B10" s="761"/>
    </row>
    <row r="11" spans="1:2" ht="12" thickBot="1">
      <c r="A11" s="762" t="s">
        <v>225</v>
      </c>
      <c r="B11" s="762"/>
    </row>
    <row r="12" spans="1:6" ht="12" thickTop="1">
      <c r="A12" s="260" t="s">
        <v>162</v>
      </c>
      <c r="B12" s="261" t="s">
        <v>163</v>
      </c>
      <c r="C12" s="262"/>
      <c r="D12" s="263"/>
      <c r="E12" s="264" t="s">
        <v>164</v>
      </c>
      <c r="F12" s="265" t="s">
        <v>181</v>
      </c>
    </row>
    <row r="13" spans="1:6" ht="11.25">
      <c r="A13" s="243">
        <v>1</v>
      </c>
      <c r="B13" s="754">
        <v>2</v>
      </c>
      <c r="C13" s="755"/>
      <c r="D13" s="756"/>
      <c r="E13" s="247">
        <v>3</v>
      </c>
      <c r="F13" s="248">
        <v>6</v>
      </c>
    </row>
    <row r="14" spans="1:6" ht="24.75" customHeight="1">
      <c r="A14" s="243">
        <v>1</v>
      </c>
      <c r="B14" s="757" t="s">
        <v>182</v>
      </c>
      <c r="C14" s="758"/>
      <c r="D14" s="759"/>
      <c r="E14" s="252"/>
      <c r="F14" s="244"/>
    </row>
    <row r="15" spans="1:6" ht="12.75" customHeight="1">
      <c r="A15" s="243">
        <v>2</v>
      </c>
      <c r="B15" s="757" t="s">
        <v>165</v>
      </c>
      <c r="C15" s="758"/>
      <c r="D15" s="759"/>
      <c r="E15" s="252"/>
      <c r="F15" s="244">
        <f>SUM(F16:F20)</f>
        <v>10546</v>
      </c>
    </row>
    <row r="16" spans="1:6" ht="24" customHeight="1">
      <c r="A16" s="245" t="s">
        <v>166</v>
      </c>
      <c r="B16" s="751" t="s">
        <v>226</v>
      </c>
      <c r="C16" s="752"/>
      <c r="D16" s="753"/>
      <c r="E16" s="246" t="s">
        <v>227</v>
      </c>
      <c r="F16" s="240">
        <v>10546</v>
      </c>
    </row>
    <row r="17" spans="1:6" ht="12.75" customHeight="1">
      <c r="A17" s="245" t="s">
        <v>173</v>
      </c>
      <c r="B17" s="751" t="s">
        <v>176</v>
      </c>
      <c r="C17" s="752"/>
      <c r="D17" s="753"/>
      <c r="E17" s="246" t="s">
        <v>175</v>
      </c>
      <c r="F17" s="240"/>
    </row>
    <row r="18" spans="1:6" ht="12.75" customHeight="1">
      <c r="A18" s="245" t="s">
        <v>183</v>
      </c>
      <c r="B18" s="714" t="s">
        <v>178</v>
      </c>
      <c r="C18" s="715"/>
      <c r="D18" s="716"/>
      <c r="E18" s="246" t="s">
        <v>177</v>
      </c>
      <c r="F18" s="240"/>
    </row>
    <row r="19" spans="1:6" ht="12.75" customHeight="1">
      <c r="A19" s="245" t="s">
        <v>184</v>
      </c>
      <c r="B19" s="751" t="s">
        <v>185</v>
      </c>
      <c r="C19" s="752"/>
      <c r="D19" s="753"/>
      <c r="E19" s="246" t="s">
        <v>186</v>
      </c>
      <c r="F19" s="240"/>
    </row>
    <row r="20" spans="1:6" ht="11.25">
      <c r="A20" s="245"/>
      <c r="B20" s="745"/>
      <c r="C20" s="746"/>
      <c r="D20" s="747"/>
      <c r="E20" s="266"/>
      <c r="F20" s="240"/>
    </row>
    <row r="21" spans="1:6" ht="11.25">
      <c r="A21" s="243">
        <v>3</v>
      </c>
      <c r="B21" s="748" t="s">
        <v>167</v>
      </c>
      <c r="C21" s="749"/>
      <c r="D21" s="750"/>
      <c r="E21" s="267"/>
      <c r="F21" s="244">
        <f>SUM(F22:F27)</f>
        <v>10546</v>
      </c>
    </row>
    <row r="22" spans="1:6" ht="11.25">
      <c r="A22" s="245" t="s">
        <v>168</v>
      </c>
      <c r="B22" s="693" t="s">
        <v>158</v>
      </c>
      <c r="C22" s="694"/>
      <c r="D22" s="695"/>
      <c r="E22" s="266">
        <v>4210</v>
      </c>
      <c r="F22" s="240"/>
    </row>
    <row r="23" spans="1:6" ht="11.25">
      <c r="A23" s="245" t="s">
        <v>169</v>
      </c>
      <c r="B23" s="693" t="s">
        <v>187</v>
      </c>
      <c r="C23" s="694"/>
      <c r="D23" s="695"/>
      <c r="E23" s="266">
        <v>4220</v>
      </c>
      <c r="F23" s="240"/>
    </row>
    <row r="24" spans="1:6" ht="11.25">
      <c r="A24" s="245" t="s">
        <v>172</v>
      </c>
      <c r="B24" s="693" t="s">
        <v>188</v>
      </c>
      <c r="C24" s="694"/>
      <c r="D24" s="695"/>
      <c r="E24" s="266">
        <v>4260</v>
      </c>
      <c r="F24" s="240"/>
    </row>
    <row r="25" spans="1:6" ht="11.25">
      <c r="A25" s="245" t="s">
        <v>189</v>
      </c>
      <c r="B25" s="693" t="s">
        <v>170</v>
      </c>
      <c r="C25" s="694"/>
      <c r="D25" s="695"/>
      <c r="E25" s="266">
        <v>4270</v>
      </c>
      <c r="F25" s="240"/>
    </row>
    <row r="26" spans="1:6" ht="11.25">
      <c r="A26" s="245" t="s">
        <v>190</v>
      </c>
      <c r="B26" s="693" t="s">
        <v>171</v>
      </c>
      <c r="C26" s="694"/>
      <c r="D26" s="695"/>
      <c r="E26" s="266">
        <v>4300</v>
      </c>
      <c r="F26" s="240"/>
    </row>
    <row r="27" spans="1:6" ht="11.25">
      <c r="A27" s="245" t="s">
        <v>191</v>
      </c>
      <c r="B27" s="693" t="s">
        <v>228</v>
      </c>
      <c r="C27" s="694"/>
      <c r="D27" s="695"/>
      <c r="E27" s="266">
        <v>6050</v>
      </c>
      <c r="F27" s="240">
        <v>10546</v>
      </c>
    </row>
    <row r="28" spans="1:6" ht="11.25">
      <c r="A28" s="245"/>
      <c r="B28" s="745"/>
      <c r="C28" s="746"/>
      <c r="D28" s="747"/>
      <c r="E28" s="249"/>
      <c r="F28" s="240"/>
    </row>
    <row r="29" spans="1:6" ht="11.25">
      <c r="A29" s="245"/>
      <c r="B29" s="745"/>
      <c r="C29" s="746"/>
      <c r="D29" s="747"/>
      <c r="E29" s="249"/>
      <c r="F29" s="240"/>
    </row>
    <row r="30" spans="1:6" ht="11.25">
      <c r="A30" s="245"/>
      <c r="B30" s="745"/>
      <c r="C30" s="746"/>
      <c r="D30" s="747"/>
      <c r="E30" s="249"/>
      <c r="F30" s="240"/>
    </row>
    <row r="31" spans="1:6" ht="11.25">
      <c r="A31" s="245"/>
      <c r="B31" s="745"/>
      <c r="C31" s="746"/>
      <c r="D31" s="747"/>
      <c r="E31" s="249"/>
      <c r="F31" s="240"/>
    </row>
    <row r="32" spans="1:6" ht="11.25">
      <c r="A32" s="245"/>
      <c r="B32" s="745"/>
      <c r="C32" s="746"/>
      <c r="D32" s="747"/>
      <c r="E32" s="249"/>
      <c r="F32" s="240"/>
    </row>
    <row r="33" spans="1:6" ht="26.25" customHeight="1" thickBot="1">
      <c r="A33" s="268">
        <v>4</v>
      </c>
      <c r="B33" s="741" t="s">
        <v>192</v>
      </c>
      <c r="C33" s="742"/>
      <c r="D33" s="743"/>
      <c r="E33" s="269"/>
      <c r="F33" s="270">
        <f>F14+F15-F21</f>
        <v>0</v>
      </c>
    </row>
    <row r="34" ht="12" thickTop="1"/>
    <row r="35" spans="1:6" ht="18" customHeight="1">
      <c r="A35" s="744" t="s">
        <v>231</v>
      </c>
      <c r="B35" s="764"/>
      <c r="C35" s="764"/>
      <c r="D35" s="764"/>
      <c r="E35" s="764"/>
      <c r="F35" s="764"/>
    </row>
    <row r="36" spans="1:6" ht="11.25" customHeight="1">
      <c r="A36" s="765" t="s">
        <v>233</v>
      </c>
      <c r="B36" s="765"/>
      <c r="C36" s="765"/>
      <c r="D36" s="765"/>
      <c r="E36" s="765"/>
      <c r="F36" s="765"/>
    </row>
    <row r="37" spans="1:6" ht="15" customHeight="1">
      <c r="A37" s="765" t="s">
        <v>232</v>
      </c>
      <c r="B37" s="765"/>
      <c r="C37" s="765"/>
      <c r="D37" s="765"/>
      <c r="E37" s="765"/>
      <c r="F37" s="765"/>
    </row>
    <row r="38" spans="1:6" ht="11.25">
      <c r="A38" s="702"/>
      <c r="B38" s="702"/>
      <c r="C38" s="702"/>
      <c r="D38" s="702"/>
      <c r="E38" s="702"/>
      <c r="F38" s="702"/>
    </row>
    <row r="39" spans="1:6" ht="38.25" customHeight="1">
      <c r="A39" s="740"/>
      <c r="B39" s="740"/>
      <c r="C39" s="740"/>
      <c r="D39" s="740"/>
      <c r="E39" s="740"/>
      <c r="F39" s="740"/>
    </row>
  </sheetData>
  <mergeCells count="38">
    <mergeCell ref="E1:F1"/>
    <mergeCell ref="E2:F2"/>
    <mergeCell ref="E3:F3"/>
    <mergeCell ref="A4:B4"/>
    <mergeCell ref="E4:F4"/>
    <mergeCell ref="E5:F5"/>
    <mergeCell ref="E6:F6"/>
    <mergeCell ref="A7:F7"/>
    <mergeCell ref="A8:F8"/>
    <mergeCell ref="A9:F9"/>
    <mergeCell ref="A10:B10"/>
    <mergeCell ref="A11:B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38:F38"/>
    <mergeCell ref="A39:F39"/>
    <mergeCell ref="A35:F35"/>
    <mergeCell ref="A36:F36"/>
    <mergeCell ref="A37:F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2006-05-09T11:20:51Z</cp:lastPrinted>
  <dcterms:created xsi:type="dcterms:W3CDTF">2006-01-10T16:50:21Z</dcterms:created>
  <dcterms:modified xsi:type="dcterms:W3CDTF">2006-05-09T11:37:28Z</dcterms:modified>
  <cp:category/>
  <cp:version/>
  <cp:contentType/>
  <cp:contentStatus/>
</cp:coreProperties>
</file>